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G:\FS_Finance\Accountability Documents\CEO Disclosure\2024-25 CEO Disclosure\"/>
    </mc:Choice>
  </mc:AlternateContent>
  <xr:revisionPtr revIDLastSave="0" documentId="13_ncr:1_{AA2A8EEF-B462-4E88-AF60-7532014D1916}" xr6:coauthVersionLast="47" xr6:coauthVersionMax="47" xr10:uidLastSave="{00000000-0000-0000-0000-000000000000}"/>
  <bookViews>
    <workbookView xWindow="-120" yWindow="-120" windowWidth="29040" windowHeight="15720"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externalReferences>
    <externalReference r:id="rId7"/>
  </externalReferences>
  <definedNames>
    <definedName name="_xlnm._FilterDatabase" localSheetId="2" hidden="1">Travel!$A$35:$E$35</definedName>
    <definedName name="_xlnm.Print_Area" localSheetId="4">'All other expenses'!$A$1:$E$33</definedName>
    <definedName name="_xlnm.Print_Area" localSheetId="5">'Gifts and benefits'!$A$1:$F$36</definedName>
    <definedName name="_xlnm.Print_Area" localSheetId="0">'Guidance for agencies'!$A$1:$A$58</definedName>
    <definedName name="_xlnm.Print_Area" localSheetId="3">Hospitality!$A$1:$E$68</definedName>
    <definedName name="_xlnm.Print_Area" localSheetId="1">'Summary and sign-off'!$A$1:$F$23</definedName>
    <definedName name="_xlnm.Print_Area" localSheetId="2">Travel!$A$1:$E$231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1" l="1"/>
  <c r="B195" i="1" l="1"/>
  <c r="D195" i="1" l="1"/>
  <c r="C195" i="1" l="1"/>
  <c r="B5" i="1" l="1"/>
  <c r="D25" i="4" l="1"/>
  <c r="C27" i="3"/>
  <c r="C61" i="2"/>
  <c r="C220" i="1"/>
  <c r="C31" i="1"/>
  <c r="B6" i="13" l="1"/>
  <c r="E60" i="13"/>
  <c r="C60" i="13"/>
  <c r="C27" i="4"/>
  <c r="C26" i="4"/>
  <c r="B60" i="13" l="1"/>
  <c r="B59" i="13"/>
  <c r="D59" i="13"/>
  <c r="B58" i="13"/>
  <c r="D58" i="13"/>
  <c r="D57" i="13"/>
  <c r="B57" i="13"/>
  <c r="D56" i="13"/>
  <c r="B56" i="13"/>
  <c r="D55" i="13"/>
  <c r="B55" i="13"/>
  <c r="B2" i="4"/>
  <c r="B3" i="4"/>
  <c r="B2" i="3"/>
  <c r="B3" i="3"/>
  <c r="B2" i="2"/>
  <c r="B3" i="2"/>
  <c r="B2" i="1"/>
  <c r="B3" i="1"/>
  <c r="F58" i="13" l="1"/>
  <c r="D61" i="2" s="1"/>
  <c r="F60" i="13"/>
  <c r="E25" i="4" s="1"/>
  <c r="F59" i="13"/>
  <c r="D27" i="3" s="1"/>
  <c r="F57" i="13"/>
  <c r="D220" i="1" s="1"/>
  <c r="F56" i="13"/>
  <c r="F55" i="13"/>
  <c r="D31" i="1" s="1"/>
  <c r="C13" i="13"/>
  <c r="C12" i="13"/>
  <c r="C11" i="13"/>
  <c r="C16" i="13" l="1"/>
  <c r="C17" i="13"/>
  <c r="B5" i="4" l="1"/>
  <c r="B4" i="4"/>
  <c r="B5" i="3"/>
  <c r="B4" i="3"/>
  <c r="B5" i="2"/>
  <c r="B4" i="2"/>
  <c r="B4" i="1"/>
  <c r="C15" i="13" l="1"/>
  <c r="F12" i="13" l="1"/>
  <c r="C25" i="4"/>
  <c r="F11" i="13" s="1"/>
  <c r="F13" i="13" l="1"/>
  <c r="B220" i="1"/>
  <c r="B17" i="13" s="1"/>
  <c r="B16" i="13"/>
  <c r="B15" i="13"/>
  <c r="B27" i="3" l="1"/>
  <c r="B13" i="13" s="1"/>
  <c r="B61" i="2"/>
  <c r="B12" i="13" s="1"/>
  <c r="B11" i="13" l="1"/>
  <c r="B2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4"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9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<sst xmlns="http://schemas.openxmlformats.org/spreadsheetml/2006/main" count="527" uniqueCount="259">
  <si>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</si>
  <si>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</si>
  <si>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</si>
  <si>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</si>
  <si>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</si>
  <si>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</si>
  <si>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</si>
  <si>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</si>
  <si>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</si>
  <si>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</si>
  <si>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</si>
  <si>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</si>
  <si>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</si>
  <si>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</si>
  <si>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</si>
  <si>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</si>
  <si>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</si>
  <si>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</si>
  <si>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</si>
  <si>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</si>
  <si>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</si>
  <si>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</si>
  <si>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</si>
  <si>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</si>
  <si>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</si>
  <si>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</si>
  <si>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</si>
  <si>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</si>
  <si>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</si>
  <si>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</si>
  <si>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</si>
  <si>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</si>
  <si>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</si>
  <si>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</si>
  <si>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</si>
  <si>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</si>
  <si>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</si>
  <si>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</si>
  <si>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</si>
  <si>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</si>
  <si>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</si>
  <si>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</si>
  <si>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</si>
  <si>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</si>
  <si>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</si>
  <si>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</si>
  <si>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</si>
  <si>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</si>
  <si>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</si>
  <si>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</si>
  <si>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</si>
  <si>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</si>
  <si>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</si>
  <si>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</si>
  <si>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</si>
  <si>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</si>
  <si>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</si>
  <si>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</si>
  <si>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</si>
  <si>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</si>
  <si>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</si>
  <si>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</si>
  <si>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</si>
  <si>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</si>
  <si>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</si>
  <si>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</si>
  <si>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</si>
  <si>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</si>
  <si>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</si>
  <si>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</si>
  <si>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</si>
  <si>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</si>
  <si>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</si>
  <si>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</si>
  <si>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</si>
  <si>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</si>
  <si>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</si>
  <si>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</si>
  <si>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</si>
  <si>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</si>
  <si>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</si>
  <si>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</si>
  <si>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</si>
  <si>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</si>
  <si>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</si>
  <si>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</si>
  <si>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</si>
  <si>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</si>
  <si>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</si>
  <si>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</si>
  <si>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</si>
  <si>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</si>
  <si>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</si>
  <si>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</si>
  <si>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</si>
  <si>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</si>
  <si>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</si>
  <si>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</si>
  <si>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</si>
  <si>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</si>
  <si>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</si>
  <si>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</si>
  <si>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</si>
  <si>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</si>
  <si>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</si>
  <si>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</si>
  <si>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</si>
  <si>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</si>
  <si>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</si>
  <si>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</si>
  <si>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</si>
  <si>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</si>
  <si>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</si>
  <si>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</si>
  <si>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</si>
  <si>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</si>
  <si>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</si>
  <si>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</si>
  <si>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</si>
  <si>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</si>
  <si>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</si>
  <si>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</si>
  <si>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</si>
  <si>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</si>
  <si>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</si>
  <si>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</si>
  <si>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</si>
  <si>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</si>
  <si>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</si>
  <si>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</si>
  <si>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</si>
  <si>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</si>
  <si>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</si>
  <si>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</si>
  <si>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</si>
  <si>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</si>
  <si>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</si>
  <si>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</si>
  <si>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</si>
  <si>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</si>
  <si>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</si>
  <si>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</si>
  <si>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</si>
  <si>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</si>
  <si>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</si>
  <si>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</si>
  <si>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</si>
  <si>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</si>
  <si>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</si>
  <si>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</si>
  <si>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</si>
  <si>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</si>
  <si>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</si>
  <si>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</si>
  <si>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</si>
  <si>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</si>
  <si>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</si>
  <si>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</si>
  <si>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</si>
  <si>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</si>
  <si>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</si>
  <si>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</si>
  <si>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</si>
  <si>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</si>
  <si>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</si>
  <si>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</si>
  <si>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</si>
  <si>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</si>
  <si>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Wellington</t>
  </si>
  <si>
    <t>New Zealand Artificial Limb Service</t>
  </si>
  <si>
    <t>Sean Gray</t>
  </si>
  <si>
    <t>Chief Financial Officer</t>
  </si>
  <si>
    <t>2 degrees - iPhone &amp; iPad associated charges</t>
  </si>
  <si>
    <t>Travel Date</t>
  </si>
  <si>
    <t xml:space="preserve"> Amount GST Incl</t>
  </si>
  <si>
    <t>Purpose of travel (e.g. Visiting district office for two days….)***</t>
  </si>
  <si>
    <t>Type of expense (e.g. hotel, airfares, taxis, meals &amp; for how many people)</t>
  </si>
  <si>
    <t>Location/s</t>
  </si>
  <si>
    <t>Subtotal - domestic travel</t>
  </si>
  <si>
    <t>Telephone</t>
  </si>
  <si>
    <t>Dunedin</t>
  </si>
  <si>
    <t>Hamilton</t>
  </si>
  <si>
    <t xml:space="preserve">Flight </t>
  </si>
  <si>
    <t>Auckland centre visit</t>
  </si>
  <si>
    <t>Tauranga centre visit</t>
  </si>
  <si>
    <t>Meeting Midland RM</t>
  </si>
  <si>
    <t>Auckland</t>
  </si>
  <si>
    <t>Meeting Midland/Northern RM</t>
  </si>
  <si>
    <t>Parking Alk Trip - Jubilee Trst Mtg</t>
  </si>
  <si>
    <t xml:space="preserve">Meeting HR Manager </t>
  </si>
  <si>
    <t>Meeting Qual Advisor</t>
  </si>
  <si>
    <t xml:space="preserve">Meeting Tech Bus Analyst </t>
  </si>
  <si>
    <t>Hamilton Centre Meeting (Parking)</t>
  </si>
  <si>
    <t>Meeting Prod Dev Manager</t>
  </si>
  <si>
    <t>Meeting Hamitlon Centre</t>
  </si>
  <si>
    <t>Meeting Health Infrastructure Lead</t>
  </si>
  <si>
    <t>Meeting ServiceCo/Temp Man</t>
  </si>
  <si>
    <t>Meeting HardyGroup</t>
  </si>
  <si>
    <t>Adelaide</t>
  </si>
  <si>
    <t>Taxi Adelaide Airport</t>
  </si>
  <si>
    <t>Barangaroo</t>
  </si>
  <si>
    <t>Meeting Limbs4Life Australia</t>
  </si>
  <si>
    <t>Tullamarine</t>
  </si>
  <si>
    <t>Taxi HardyGroup Trip</t>
  </si>
  <si>
    <t>Meeting HardyGroup Adelaide</t>
  </si>
  <si>
    <t>Meeting/Accommodation Adelaide</t>
  </si>
  <si>
    <t>Meeting Prod Dev/Orth Lead</t>
  </si>
  <si>
    <t>Meeting Alk RM/Black Interiors</t>
  </si>
  <si>
    <t>Meeting ACC</t>
  </si>
  <si>
    <t>Meeting Footcom</t>
  </si>
  <si>
    <t>Paekakariki</t>
  </si>
  <si>
    <t>Screen Protector</t>
  </si>
  <si>
    <t>Meeting Supply Lead</t>
  </si>
  <si>
    <t>Palmerston No</t>
  </si>
  <si>
    <t>Meeting MSD</t>
  </si>
  <si>
    <t>Meeting Southern R/Manager</t>
  </si>
  <si>
    <t>Meeting Wellington R/Manager</t>
  </si>
  <si>
    <t>Meeting Cultural Advisor</t>
  </si>
  <si>
    <t>Hamilton Team B/Planning</t>
  </si>
  <si>
    <t>Cambridge</t>
  </si>
  <si>
    <t>Meeting MSD Private Sec Parliament</t>
  </si>
  <si>
    <t>Meeting Redstripe</t>
  </si>
  <si>
    <t>Meeting Comms Team</t>
  </si>
  <si>
    <t>Parking Wgtn Airport</t>
  </si>
  <si>
    <t>Brisbane</t>
  </si>
  <si>
    <t>Meeting lunch</t>
  </si>
  <si>
    <t>Meeting PSA Member</t>
  </si>
  <si>
    <t>Meeting VUW</t>
  </si>
  <si>
    <t>Kaiwharawhara</t>
  </si>
  <si>
    <t>Meeting Alk RM</t>
  </si>
  <si>
    <t>Meeting Dunedin</t>
  </si>
  <si>
    <t>Meeting Dunedin Regional Lead</t>
  </si>
  <si>
    <t>Mosgiel</t>
  </si>
  <si>
    <t>Meeting CEO/Board Chair</t>
  </si>
  <si>
    <t>Parking Alk Trip</t>
  </si>
  <si>
    <t>Meeting Chair</t>
  </si>
  <si>
    <t xml:space="preserve">Adelaide </t>
  </si>
  <si>
    <t xml:space="preserve">Brisbane </t>
  </si>
  <si>
    <t>Uber</t>
  </si>
  <si>
    <t>Meeting</t>
  </si>
  <si>
    <t>Rental car</t>
  </si>
  <si>
    <t>Flight</t>
  </si>
  <si>
    <t>Hamillton</t>
  </si>
  <si>
    <t>Accommodation</t>
  </si>
  <si>
    <t>Hamilton centre visit</t>
  </si>
  <si>
    <t>Wellington/Hamilton</t>
  </si>
  <si>
    <t>Hamilton centre visit - Refund</t>
  </si>
  <si>
    <t xml:space="preserve">Nelson </t>
  </si>
  <si>
    <t>Nelson - Refund</t>
  </si>
  <si>
    <t>Nelson</t>
  </si>
  <si>
    <t>Auckland Centre visit</t>
  </si>
  <si>
    <t>Tauranga</t>
  </si>
  <si>
    <t>Dunedin centre visit</t>
  </si>
  <si>
    <t>Meeting with HR and uber</t>
  </si>
  <si>
    <t>Meeting with Te Whatu Ora and transport</t>
  </si>
  <si>
    <t>Carpark WLG</t>
  </si>
  <si>
    <t>Sydney</t>
  </si>
  <si>
    <t>Incidentals</t>
  </si>
  <si>
    <t>Airfare and accommodation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</si>
</sst>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rgb="FFCCFFCC"/>
        <bgColor rgb="FF000000"/>
      </patternFill>
    </fill>
  </fills>
  <borders count="14">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3">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167" fontId="15" fillId="11" borderId="3" xfId="0" applyNumberFormat="1" applyFont="1" applyFill="1" applyBorder="1" applyAlignment="1">
      <alignment vertical="center"/>
    </xf>
    <xf numFmtId="167" fontId="15" fillId="11" borderId="4" xfId="0" applyNumberFormat="1" applyFont="1" applyFill="1" applyBorder="1" applyAlignment="1" applyProtection="1">
      <alignment vertical="center"/>
      <protection locked="0"/>
    </xf>
    <xf numFmtId="0" fontId="15" fillId="11" borderId="3" xfId="0" applyFont="1" applyFill="1" applyBorder="1" applyAlignment="1" applyProtection="1">
      <alignment vertical="center" wrapText="1"/>
      <protection locked="0"/>
    </xf>
    <xf numFmtId="164" fontId="15" fillId="11" borderId="5" xfId="0" applyNumberFormat="1" applyFont="1" applyFill="1" applyBorder="1" applyAlignment="1" applyProtection="1">
      <alignment vertical="center" wrapText="1"/>
      <protection locked="0"/>
    </xf>
    <xf numFmtId="167" fontId="15" fillId="11" borderId="5" xfId="0" applyNumberFormat="1" applyFont="1" applyFill="1" applyBorder="1" applyAlignment="1" applyProtection="1">
      <alignment vertical="center"/>
      <protection locked="0"/>
    </xf>
    <xf numFmtId="2" fontId="15" fillId="11" borderId="4" xfId="0" applyNumberFormat="1" applyFont="1" applyFill="1" applyBorder="1" applyAlignment="1" applyProtection="1">
      <alignment vertical="center" wrapText="1"/>
      <protection locked="0"/>
    </xf>
    <xf numFmtId="2" fontId="15" fillId="11" borderId="5" xfId="0" applyNumberFormat="1" applyFont="1" applyFill="1" applyBorder="1" applyAlignment="1" applyProtection="1">
      <alignment vertical="center" wrapText="1"/>
      <protection locked="0"/>
    </xf>
    <xf numFmtId="14" fontId="15" fillId="11" borderId="4" xfId="0" applyNumberFormat="1" applyFont="1" applyFill="1" applyBorder="1" applyAlignment="1" applyProtection="1">
      <alignment vertical="center" wrapText="1"/>
      <protection locked="0"/>
    </xf>
    <xf numFmtId="44" fontId="15" fillId="11" borderId="4" xfId="0" applyNumberFormat="1" applyFont="1" applyFill="1" applyBorder="1" applyAlignment="1" applyProtection="1">
      <alignment vertical="center" wrapText="1"/>
      <protection locked="0"/>
    </xf>
    <xf numFmtId="0" fontId="15" fillId="11" borderId="0" xfId="0" applyFont="1" applyFill="1" applyAlignment="1" applyProtection="1">
      <alignment vertical="center" wrapText="1"/>
      <protection locked="0"/>
    </xf>
    <xf numFmtId="0" fontId="0" fillId="0" borderId="5" xfId="0" applyBorder="1" applyProtection="1">
      <protection locked="0"/>
    </xf>
    <xf numFmtId="2" fontId="0" fillId="11" borderId="5" xfId="0" applyNumberFormat="1" applyFill="1" applyBorder="1" applyAlignment="1" applyProtection="1">
      <alignment vertical="center" wrapText="1"/>
      <protection locked="0"/>
    </xf>
    <xf numFmtId="167" fontId="15" fillId="12" borderId="11" xfId="0" applyNumberFormat="1" applyFont="1" applyFill="1" applyBorder="1" applyAlignment="1" applyProtection="1">
      <alignment vertical="center"/>
      <protection locked="0"/>
    </xf>
    <xf numFmtId="0" fontId="15" fillId="12" borderId="13" xfId="0" applyFont="1" applyFill="1" applyBorder="1" applyAlignment="1" applyProtection="1">
      <alignment vertical="center" wrapText="1"/>
      <protection locked="0"/>
    </xf>
    <xf numFmtId="167" fontId="15" fillId="11" borderId="11" xfId="0" applyNumberFormat="1" applyFont="1" applyFill="1" applyBorder="1" applyAlignment="1" applyProtection="1">
      <alignment vertical="center"/>
      <protection locked="0"/>
    </xf>
    <xf numFmtId="167" fontId="15" fillId="12" borderId="3" xfId="0" applyNumberFormat="1" applyFont="1" applyFill="1" applyBorder="1" applyAlignment="1" applyProtection="1">
      <alignment vertical="center"/>
      <protection locked="0"/>
    </xf>
    <xf numFmtId="0" fontId="15" fillId="12" borderId="4" xfId="0" applyFont="1" applyFill="1" applyBorder="1" applyAlignment="1" applyProtection="1">
      <alignment vertical="center" wrapText="1"/>
      <protection locked="0"/>
    </xf>
    <xf numFmtId="0" fontId="15" fillId="11" borderId="13" xfId="0" applyFont="1" applyFill="1" applyBorder="1" applyAlignment="1" applyProtection="1">
      <alignment vertical="center" wrapText="1"/>
      <protection locked="0"/>
    </xf>
    <xf numFmtId="0" fontId="15" fillId="11" borderId="12" xfId="0" applyFont="1" applyFill="1" applyBorder="1" applyAlignment="1" applyProtection="1">
      <alignment vertical="center" wrapText="1"/>
      <protection locked="0"/>
    </xf>
    <xf numFmtId="14" fontId="15" fillId="11" borderId="13" xfId="0" applyNumberFormat="1" applyFont="1" applyFill="1" applyBorder="1" applyAlignment="1" applyProtection="1">
      <alignment vertical="center" wrapText="1"/>
      <protection locked="0"/>
    </xf>
    <xf numFmtId="0" fontId="15" fillId="12" borderId="5" xfId="0" applyFont="1" applyFill="1" applyBorder="1" applyAlignment="1" applyProtection="1">
      <alignment vertical="center" wrapText="1"/>
      <protection locked="0"/>
    </xf>
    <xf numFmtId="2" fontId="0" fillId="11" borderId="13" xfId="0" applyNumberFormat="1" applyFill="1" applyBorder="1" applyAlignment="1" applyProtection="1">
      <alignment vertical="center" wrapText="1"/>
      <protection locked="0"/>
    </xf>
    <xf numFmtId="164" fontId="15" fillId="12" borderId="5" xfId="0" applyNumberFormat="1" applyFont="1" applyFill="1" applyBorder="1" applyAlignment="1" applyProtection="1">
      <alignment vertical="center" wrapText="1"/>
      <protection locked="0"/>
    </xf>
    <xf numFmtId="2" fontId="0" fillId="11" borderId="12" xfId="0" applyNumberFormat="1" applyFill="1" applyBorder="1" applyAlignment="1" applyProtection="1">
      <alignment vertical="center" wrapText="1"/>
      <protection locked="0"/>
    </xf>
    <xf numFmtId="167" fontId="15" fillId="11" borderId="0" xfId="0" applyNumberFormat="1" applyFont="1" applyFill="1" applyAlignment="1" applyProtection="1">
      <alignment vertical="center"/>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FS_Finance\Accountability%20Documents\CEO%20Disclosure\2022-2023%20CEO%20Disclosure\Recovered%20Files\CE-Gifts-Benefits-Expenses-Disclosure-Workbook%201%20July%20to%2031%20Dec%202022.xlsx" TargetMode="External"/><Relationship Id="rId1" Type="http://schemas.openxmlformats.org/officeDocument/2006/relationships/externalLinkPath" Target="/FS_Finance/Accountability%20Documents/CEO%20Disclosure/2022-2023%20CEO%20Disclosure/CE-Gifts-Benefits-Expenses-Disclosure-Workbook%201%20July%20to%2031%20Dec%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uidance for agencies"/>
      <sheetName val="Summary and sign-off"/>
      <sheetName val="Travel"/>
      <sheetName val="Hospitality"/>
      <sheetName val="All other expenses"/>
      <sheetName val="Gifts and benefits"/>
    </sheetNames>
    <sheetDataSet>
      <sheetData sheetId="0"/>
      <sheetData sheetId="1">
        <row r="48">
          <cell r="A48" t="str">
            <v>Check - there are no hidden rows with data</v>
          </cell>
        </row>
        <row r="49">
          <cell r="A49" t="str">
            <v>Error - this total includes data from 'hidden' rows</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8" zoomScaleNormal="100" workbookViewId="0"/>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95" t="s">
        <v>1</v>
      </c>
    </row>
    <row r="3" spans="1:2" ht="17.25" customHeight="1" x14ac:dyDescent="0.2"/>
    <row r="4" spans="1:2" ht="23.25" customHeight="1" x14ac:dyDescent="0.2">
      <c r="A4" s="115"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70"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6"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ht="17.25" customHeight="1" x14ac:dyDescent="0.2">
      <c r="A51" s="46" t="s">
        <v>44</v>
      </c>
    </row>
    <row r="52" spans="1:1" ht="17.25" customHeight="1" x14ac:dyDescent="0.2">
      <c r="A52" s="46"/>
    </row>
    <row r="53" spans="1:1" ht="22.5" customHeight="1" x14ac:dyDescent="0.2">
      <c r="A53" s="42" t="s">
        <v>45</v>
      </c>
    </row>
    <row r="54" spans="1:1" ht="32.25" customHeight="1" x14ac:dyDescent="0.2">
      <c r="A54" s="105" t="s">
        <v>46</v>
      </c>
    </row>
    <row r="55" spans="1:1" ht="17.25" customHeight="1" x14ac:dyDescent="0.2">
      <c r="A55" s="50" t="s">
        <v>47</v>
      </c>
    </row>
    <row r="56" spans="1:1" ht="17.25" customHeight="1" x14ac:dyDescent="0.2">
      <c r="A56" s="51" t="s">
        <v>48</v>
      </c>
    </row>
    <row r="57" spans="1:1" ht="17.25" customHeight="1" x14ac:dyDescent="0.2">
      <c r="A57" s="66" t="s">
        <v>49</v>
      </c>
    </row>
    <row r="58" spans="1:1" ht="17.25" customHeight="1" x14ac:dyDescent="0.2">
      <c r="A58" s="52" t="s">
        <v>50</v>
      </c>
    </row>
    <row r="59" spans="1:1" x14ac:dyDescent="0.2"/>
    <row r="61" spans="1:1" hidden="1" x14ac:dyDescent="0.2">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opLeftCell="A9" zoomScaleNormal="100" workbookViewId="0">
      <selection activeCell="B11" sqref="B11"/>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56" t="s">
        <v>51</v>
      </c>
      <c r="B1" s="156"/>
      <c r="C1" s="156"/>
      <c r="D1" s="156"/>
      <c r="E1" s="156"/>
      <c r="F1" s="156"/>
      <c r="G1" s="17"/>
      <c r="H1" s="17"/>
      <c r="I1" s="17"/>
      <c r="J1" s="17"/>
      <c r="K1" s="17"/>
    </row>
    <row r="2" spans="1:11" ht="21" customHeight="1" x14ac:dyDescent="0.2">
      <c r="A2" s="3" t="s">
        <v>52</v>
      </c>
      <c r="B2" s="157" t="s">
        <v>169</v>
      </c>
      <c r="C2" s="157"/>
      <c r="D2" s="157"/>
      <c r="E2" s="157"/>
      <c r="F2" s="157"/>
      <c r="G2" s="17"/>
      <c r="H2" s="17"/>
      <c r="I2" s="17"/>
      <c r="J2" s="17"/>
      <c r="K2" s="17"/>
    </row>
    <row r="3" spans="1:11" ht="21" customHeight="1" x14ac:dyDescent="0.2">
      <c r="A3" s="3" t="s">
        <v>53</v>
      </c>
      <c r="B3" s="157" t="s">
        <v>170</v>
      </c>
      <c r="C3" s="157"/>
      <c r="D3" s="157"/>
      <c r="E3" s="157"/>
      <c r="F3" s="157"/>
      <c r="G3" s="17"/>
      <c r="H3" s="17"/>
      <c r="I3" s="17"/>
      <c r="J3" s="17"/>
      <c r="K3" s="17"/>
    </row>
    <row r="4" spans="1:11" ht="21" customHeight="1" x14ac:dyDescent="0.2">
      <c r="A4" s="3" t="s">
        <v>54</v>
      </c>
      <c r="B4" s="158">
        <v>45658</v>
      </c>
      <c r="C4" s="158"/>
      <c r="D4" s="158"/>
      <c r="E4" s="158"/>
      <c r="F4" s="158"/>
      <c r="G4" s="17"/>
      <c r="H4" s="17"/>
      <c r="I4" s="17"/>
      <c r="J4" s="17"/>
      <c r="K4" s="17"/>
    </row>
    <row r="5" spans="1:11" ht="21" customHeight="1" x14ac:dyDescent="0.2">
      <c r="A5" s="3" t="s">
        <v>55</v>
      </c>
      <c r="B5" s="158">
        <v>45838</v>
      </c>
      <c r="C5" s="158"/>
      <c r="D5" s="158"/>
      <c r="E5" s="158"/>
      <c r="F5" s="158"/>
      <c r="G5" s="17"/>
      <c r="H5" s="17"/>
      <c r="I5" s="17"/>
      <c r="J5" s="17"/>
      <c r="K5" s="17"/>
    </row>
    <row r="6" spans="1:11" ht="21" customHeight="1" x14ac:dyDescent="0.2">
      <c r="A6" s="3" t="s">
        <v>56</v>
      </c>
      <c r="B6" s="155" t="str">
        <f>IF(AND(Travel!B7&lt;&gt;A30,Hospitality!B7&lt;&gt;A30,'All other expenses'!B7&lt;&gt;A30,'Gifts and benefits'!B7&lt;&gt;A30),A31,IF(AND(Travel!B7=A30,Hospitality!B7=A30,'All other expenses'!B7=A30,'Gifts and benefits'!B7=A30),A33,A32))</f>
        <v>Data and totals checked on all sheets</v>
      </c>
      <c r="C6" s="155"/>
      <c r="D6" s="155"/>
      <c r="E6" s="155"/>
      <c r="F6" s="155"/>
      <c r="G6" s="23"/>
      <c r="H6" s="17"/>
      <c r="I6" s="17"/>
      <c r="J6" s="17"/>
      <c r="K6" s="17"/>
    </row>
    <row r="7" spans="1:11" ht="21" customHeight="1" x14ac:dyDescent="0.2">
      <c r="A7" s="3" t="s">
        <v>57</v>
      </c>
      <c r="B7" s="154" t="s">
        <v>89</v>
      </c>
      <c r="C7" s="154"/>
      <c r="D7" s="154"/>
      <c r="E7" s="154"/>
      <c r="F7" s="154"/>
      <c r="G7" s="23"/>
      <c r="H7" s="17"/>
      <c r="I7" s="17"/>
      <c r="J7" s="17"/>
      <c r="K7" s="17"/>
    </row>
    <row r="8" spans="1:11" ht="21" customHeight="1" x14ac:dyDescent="0.2">
      <c r="A8" s="3" t="s">
        <v>59</v>
      </c>
      <c r="B8" s="154" t="s">
        <v>171</v>
      </c>
      <c r="C8" s="154"/>
      <c r="D8" s="154"/>
      <c r="E8" s="154"/>
      <c r="F8" s="154"/>
      <c r="G8" s="23"/>
      <c r="H8" s="17"/>
      <c r="I8" s="17"/>
      <c r="J8" s="17"/>
      <c r="K8" s="17"/>
    </row>
    <row r="9" spans="1:11" ht="66.75" customHeight="1" x14ac:dyDescent="0.2">
      <c r="A9" s="153" t="s">
        <v>60</v>
      </c>
      <c r="B9" s="153"/>
      <c r="C9" s="153"/>
      <c r="D9" s="153"/>
      <c r="E9" s="153"/>
      <c r="F9" s="153"/>
      <c r="G9" s="23"/>
      <c r="H9" s="17"/>
      <c r="I9" s="17"/>
      <c r="J9" s="17"/>
      <c r="K9" s="17"/>
    </row>
    <row r="10" spans="1:11" s="94" customFormat="1" ht="36" customHeight="1" x14ac:dyDescent="0.2">
      <c r="A10" s="88" t="s">
        <v>61</v>
      </c>
      <c r="B10" s="89" t="s">
        <v>62</v>
      </c>
      <c r="C10" s="89" t="s">
        <v>63</v>
      </c>
      <c r="D10" s="90"/>
      <c r="E10" s="91" t="s">
        <v>29</v>
      </c>
      <c r="F10" s="92" t="s">
        <v>64</v>
      </c>
      <c r="G10" s="93"/>
      <c r="H10" s="93"/>
      <c r="I10" s="93"/>
      <c r="J10" s="93"/>
      <c r="K10" s="93"/>
    </row>
    <row r="11" spans="1:11" ht="27.75" customHeight="1" x14ac:dyDescent="0.2">
      <c r="A11" s="8" t="s">
        <v>65</v>
      </c>
      <c r="B11" s="60">
        <f>B15+B16+B17</f>
        <v>12785.950000000003</v>
      </c>
      <c r="C11" s="67" t="str">
        <f>IF(Travel!B6="",A34,Travel!B6)</f>
        <v>Figures include GST (where applicable)</v>
      </c>
      <c r="D11" s="6"/>
      <c r="E11" s="8" t="s">
        <v>66</v>
      </c>
      <c r="F11" s="33">
        <f>'Gifts and benefits'!C25</f>
        <v>0</v>
      </c>
      <c r="G11" s="29"/>
      <c r="H11" s="29"/>
      <c r="I11" s="29"/>
      <c r="J11" s="29"/>
      <c r="K11" s="29"/>
    </row>
    <row r="12" spans="1:11" ht="27.75" customHeight="1" x14ac:dyDescent="0.2">
      <c r="A12" s="8" t="s">
        <v>24</v>
      </c>
      <c r="B12" s="60">
        <f>Hospitality!B61</f>
        <v>0</v>
      </c>
      <c r="C12" s="67" t="str">
        <f>IF(Hospitality!B6="",A34,Hospitality!B6)</f>
        <v>Figures include GST (where applicable)</v>
      </c>
      <c r="D12" s="6"/>
      <c r="E12" s="8" t="s">
        <v>67</v>
      </c>
      <c r="F12" s="33">
        <f>'Gifts and benefits'!C26</f>
        <v>0</v>
      </c>
      <c r="G12" s="29"/>
      <c r="H12" s="29"/>
      <c r="I12" s="29"/>
      <c r="J12" s="29"/>
      <c r="K12" s="29"/>
    </row>
    <row r="13" spans="1:11" ht="27.75" customHeight="1" x14ac:dyDescent="0.2">
      <c r="A13" s="8" t="s">
        <v>68</v>
      </c>
      <c r="B13" s="60">
        <f>'All other expenses'!B27</f>
        <v>571.53</v>
      </c>
      <c r="C13" s="67" t="str">
        <f>IF('All other expenses'!B6="",A34,'All other expenses'!B6)</f>
        <v>Figures include GST (where applicable)</v>
      </c>
      <c r="D13" s="6"/>
      <c r="E13" s="8" t="s">
        <v>69</v>
      </c>
      <c r="F13" s="33">
        <f>'Gifts and benefits'!C27</f>
        <v>0</v>
      </c>
      <c r="G13" s="17"/>
      <c r="H13" s="17"/>
      <c r="I13" s="17"/>
      <c r="J13" s="17"/>
      <c r="K13" s="17"/>
    </row>
    <row r="14" spans="1:11" ht="12.75" customHeight="1" x14ac:dyDescent="0.2">
      <c r="A14" s="7"/>
      <c r="B14" s="61"/>
      <c r="C14" s="68"/>
      <c r="D14" s="34"/>
      <c r="E14" s="6"/>
      <c r="F14" s="35"/>
      <c r="G14" s="17"/>
      <c r="H14" s="17"/>
      <c r="I14" s="17"/>
      <c r="J14" s="17"/>
      <c r="K14" s="17"/>
    </row>
    <row r="15" spans="1:11" ht="27.75" customHeight="1" x14ac:dyDescent="0.2">
      <c r="A15" s="9" t="s">
        <v>70</v>
      </c>
      <c r="B15" s="62">
        <f>Travel!B31</f>
        <v>4884.03</v>
      </c>
      <c r="C15" s="69" t="str">
        <f>C11</f>
        <v>Figures include GST (where applicable)</v>
      </c>
      <c r="D15" s="6"/>
      <c r="E15" s="6"/>
      <c r="F15" s="35"/>
      <c r="G15" s="17"/>
      <c r="H15" s="17"/>
      <c r="I15" s="17"/>
      <c r="J15" s="17"/>
      <c r="K15" s="17"/>
    </row>
    <row r="16" spans="1:11" ht="27.75" customHeight="1" x14ac:dyDescent="0.2">
      <c r="A16" s="9" t="s">
        <v>71</v>
      </c>
      <c r="B16" s="62">
        <f>Travel!B195</f>
        <v>7901.9200000000028</v>
      </c>
      <c r="C16" s="69" t="str">
        <f>C11</f>
        <v>Figures include GST (where applicable)</v>
      </c>
      <c r="D16" s="36"/>
      <c r="E16" s="6"/>
      <c r="F16" s="37"/>
      <c r="G16" s="17"/>
      <c r="H16" s="17"/>
      <c r="I16" s="17"/>
      <c r="J16" s="17"/>
      <c r="K16" s="17"/>
    </row>
    <row r="17" spans="1:11" ht="27.75" customHeight="1" x14ac:dyDescent="0.2">
      <c r="A17" s="9" t="s">
        <v>72</v>
      </c>
      <c r="B17" s="62">
        <f>Travel!B220</f>
        <v>0</v>
      </c>
      <c r="C17" s="69" t="str">
        <f>C11</f>
        <v>Figures include GST (where applicable)</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73</v>
      </c>
      <c r="B19" s="19"/>
      <c r="C19" s="17"/>
      <c r="D19" s="17"/>
      <c r="E19" s="17"/>
      <c r="F19" s="17"/>
      <c r="G19" s="17"/>
      <c r="H19" s="17"/>
      <c r="I19" s="17"/>
      <c r="J19" s="17"/>
      <c r="K19" s="17"/>
    </row>
    <row r="20" spans="1:11" x14ac:dyDescent="0.2">
      <c r="A20" s="20" t="s">
        <v>74</v>
      </c>
      <c r="D20" s="17"/>
      <c r="E20" s="17"/>
      <c r="F20" s="17"/>
      <c r="G20" s="17"/>
      <c r="H20" s="17"/>
      <c r="I20" s="17"/>
      <c r="J20" s="17"/>
      <c r="K20" s="17"/>
    </row>
    <row r="21" spans="1:11" ht="12.6" customHeight="1" x14ac:dyDescent="0.2">
      <c r="A21" s="20" t="s">
        <v>75</v>
      </c>
      <c r="D21" s="17"/>
      <c r="E21" s="17"/>
      <c r="F21" s="17"/>
      <c r="G21" s="17"/>
      <c r="H21" s="17"/>
      <c r="I21" s="17"/>
      <c r="J21" s="17"/>
      <c r="K21" s="17"/>
    </row>
    <row r="22" spans="1:11" ht="12.6" customHeight="1" x14ac:dyDescent="0.2">
      <c r="A22" s="20" t="s">
        <v>76</v>
      </c>
      <c r="D22" s="17"/>
      <c r="E22" s="17"/>
      <c r="F22" s="17"/>
      <c r="G22" s="17"/>
      <c r="H22" s="17"/>
      <c r="I22" s="17"/>
      <c r="J22" s="17"/>
      <c r="K22" s="17"/>
    </row>
    <row r="23" spans="1:11" ht="12.6" customHeight="1" x14ac:dyDescent="0.2">
      <c r="A23" s="20" t="s">
        <v>77</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78</v>
      </c>
      <c r="B25" s="13"/>
      <c r="C25" s="13"/>
      <c r="D25" s="13"/>
      <c r="E25" s="13"/>
      <c r="F25" s="13"/>
      <c r="G25" s="17"/>
      <c r="H25" s="17"/>
      <c r="I25" s="17"/>
      <c r="J25" s="17"/>
      <c r="K25" s="17"/>
    </row>
    <row r="26" spans="1:11" ht="12.75" hidden="1" customHeight="1" x14ac:dyDescent="0.2">
      <c r="A26" s="11" t="s">
        <v>79</v>
      </c>
      <c r="B26" s="4"/>
      <c r="C26" s="4"/>
      <c r="D26" s="11"/>
      <c r="E26" s="11"/>
      <c r="F26" s="11"/>
      <c r="G26" s="17"/>
      <c r="H26" s="17"/>
      <c r="I26" s="17"/>
      <c r="J26" s="17"/>
      <c r="K26" s="17"/>
    </row>
    <row r="27" spans="1:11" hidden="1" x14ac:dyDescent="0.2">
      <c r="A27" s="10" t="s">
        <v>80</v>
      </c>
      <c r="B27" s="10"/>
      <c r="C27" s="10"/>
      <c r="D27" s="10"/>
      <c r="E27" s="10"/>
      <c r="F27" s="10"/>
      <c r="G27" s="17"/>
      <c r="H27" s="17"/>
      <c r="I27" s="17"/>
      <c r="J27" s="17"/>
      <c r="K27" s="17"/>
    </row>
    <row r="28" spans="1:11" hidden="1" x14ac:dyDescent="0.2">
      <c r="A28" s="10" t="s">
        <v>81</v>
      </c>
      <c r="B28" s="10"/>
      <c r="C28" s="10"/>
      <c r="D28" s="10"/>
      <c r="E28" s="10"/>
      <c r="F28" s="10"/>
      <c r="G28" s="17"/>
      <c r="H28" s="17"/>
      <c r="I28" s="17"/>
      <c r="J28" s="17"/>
      <c r="K28" s="17"/>
    </row>
    <row r="29" spans="1:11" hidden="1" x14ac:dyDescent="0.2">
      <c r="A29" s="11" t="s">
        <v>82</v>
      </c>
      <c r="B29" s="11"/>
      <c r="C29" s="11"/>
      <c r="D29" s="11"/>
      <c r="E29" s="11"/>
      <c r="F29" s="11"/>
      <c r="G29" s="17"/>
      <c r="H29" s="17"/>
      <c r="I29" s="17"/>
      <c r="J29" s="17"/>
      <c r="K29" s="17"/>
    </row>
    <row r="30" spans="1:11" hidden="1" x14ac:dyDescent="0.2">
      <c r="A30" s="11" t="s">
        <v>83</v>
      </c>
      <c r="B30" s="11"/>
      <c r="C30" s="11"/>
      <c r="D30" s="11"/>
      <c r="E30" s="11"/>
      <c r="F30" s="11"/>
      <c r="G30" s="17"/>
      <c r="H30" s="17"/>
      <c r="I30" s="17"/>
      <c r="J30" s="17"/>
      <c r="K30" s="17"/>
    </row>
    <row r="31" spans="1:11" hidden="1" x14ac:dyDescent="0.2">
      <c r="A31" s="10" t="s">
        <v>84</v>
      </c>
      <c r="B31" s="10"/>
      <c r="C31" s="10"/>
      <c r="D31" s="10"/>
      <c r="E31" s="10"/>
      <c r="F31" s="10"/>
      <c r="G31" s="17"/>
      <c r="H31" s="17"/>
      <c r="I31" s="17"/>
      <c r="J31" s="17"/>
      <c r="K31" s="17"/>
    </row>
    <row r="32" spans="1:11" hidden="1" x14ac:dyDescent="0.2">
      <c r="A32" s="10" t="s">
        <v>85</v>
      </c>
      <c r="B32" s="10"/>
      <c r="C32" s="10"/>
      <c r="D32" s="10"/>
      <c r="E32" s="10"/>
      <c r="F32" s="10"/>
      <c r="G32" s="17"/>
      <c r="H32" s="17"/>
      <c r="I32" s="17"/>
      <c r="J32" s="17"/>
      <c r="K32" s="17"/>
    </row>
    <row r="33" spans="1:11" hidden="1" x14ac:dyDescent="0.2">
      <c r="A33" s="10" t="s">
        <v>86</v>
      </c>
      <c r="B33" s="10"/>
      <c r="C33" s="10"/>
      <c r="D33" s="10"/>
      <c r="E33" s="10"/>
      <c r="F33" s="10"/>
      <c r="G33" s="17"/>
      <c r="H33" s="17"/>
      <c r="I33" s="17"/>
      <c r="J33" s="17"/>
      <c r="K33" s="17"/>
    </row>
    <row r="34" spans="1:11" hidden="1" x14ac:dyDescent="0.2">
      <c r="A34" s="11" t="s">
        <v>87</v>
      </c>
      <c r="B34" s="11"/>
      <c r="C34" s="11"/>
      <c r="D34" s="11"/>
      <c r="E34" s="11"/>
      <c r="F34" s="11"/>
      <c r="G34" s="17"/>
      <c r="H34" s="17"/>
      <c r="I34" s="17"/>
      <c r="J34" s="17"/>
      <c r="K34" s="17"/>
    </row>
    <row r="35" spans="1:11" hidden="1" x14ac:dyDescent="0.2">
      <c r="A35" s="11" t="s">
        <v>88</v>
      </c>
      <c r="B35" s="11"/>
      <c r="C35" s="11"/>
      <c r="D35" s="11"/>
      <c r="E35" s="11"/>
      <c r="F35" s="11"/>
      <c r="G35" s="17"/>
      <c r="H35" s="17"/>
      <c r="I35" s="17"/>
      <c r="J35" s="17"/>
      <c r="K35" s="17"/>
    </row>
    <row r="36" spans="1:11" hidden="1" x14ac:dyDescent="0.2">
      <c r="A36" s="10" t="s">
        <v>58</v>
      </c>
      <c r="B36" s="64"/>
      <c r="C36" s="64"/>
      <c r="D36" s="64"/>
      <c r="E36" s="64"/>
      <c r="F36" s="64"/>
      <c r="G36" s="17"/>
      <c r="H36" s="17"/>
      <c r="I36" s="17"/>
      <c r="J36" s="17"/>
      <c r="K36" s="17"/>
    </row>
    <row r="37" spans="1:11" hidden="1" x14ac:dyDescent="0.2">
      <c r="A37" s="10" t="s">
        <v>89</v>
      </c>
      <c r="B37" s="64"/>
      <c r="C37" s="64"/>
      <c r="D37" s="64"/>
      <c r="E37" s="64"/>
      <c r="F37" s="64"/>
      <c r="G37" s="17"/>
      <c r="H37" s="17"/>
      <c r="I37" s="17"/>
      <c r="J37" s="17"/>
      <c r="K37" s="17"/>
    </row>
    <row r="38" spans="1:11" hidden="1" x14ac:dyDescent="0.2">
      <c r="A38" s="10" t="s">
        <v>167</v>
      </c>
      <c r="B38" s="64"/>
      <c r="C38" s="64"/>
      <c r="D38" s="64"/>
      <c r="E38" s="64"/>
      <c r="F38" s="64"/>
      <c r="G38" s="17"/>
      <c r="H38" s="17"/>
      <c r="I38" s="17"/>
      <c r="J38" s="17"/>
      <c r="K38" s="17"/>
    </row>
    <row r="39" spans="1:11" hidden="1" x14ac:dyDescent="0.2">
      <c r="A39" s="11" t="s">
        <v>90</v>
      </c>
      <c r="B39" s="4"/>
      <c r="C39" s="4"/>
      <c r="D39" s="4"/>
      <c r="E39" s="4"/>
      <c r="F39" s="4"/>
      <c r="G39" s="17"/>
      <c r="H39" s="17"/>
      <c r="I39" s="17"/>
      <c r="J39" s="17"/>
      <c r="K39" s="17"/>
    </row>
    <row r="40" spans="1:11" hidden="1" x14ac:dyDescent="0.2">
      <c r="A40" s="4" t="s">
        <v>91</v>
      </c>
      <c r="B40" s="4"/>
      <c r="C40" s="4"/>
      <c r="D40" s="4"/>
      <c r="E40" s="4"/>
      <c r="F40" s="4"/>
      <c r="G40" s="17"/>
      <c r="H40" s="17"/>
      <c r="I40" s="17"/>
      <c r="J40" s="17"/>
      <c r="K40" s="17"/>
    </row>
    <row r="41" spans="1:11" hidden="1" x14ac:dyDescent="0.2">
      <c r="A41" s="4" t="s">
        <v>92</v>
      </c>
      <c r="B41" s="4"/>
      <c r="C41" s="4"/>
      <c r="D41" s="4"/>
      <c r="E41" s="4"/>
      <c r="F41" s="4"/>
      <c r="G41" s="17"/>
      <c r="H41" s="17"/>
      <c r="I41" s="17"/>
      <c r="J41" s="17"/>
      <c r="K41" s="17"/>
    </row>
    <row r="42" spans="1:11" hidden="1" x14ac:dyDescent="0.2">
      <c r="A42" s="4" t="s">
        <v>93</v>
      </c>
      <c r="B42" s="4"/>
      <c r="C42" s="4"/>
      <c r="D42" s="4"/>
      <c r="E42" s="4"/>
      <c r="F42" s="4"/>
      <c r="G42" s="17"/>
      <c r="H42" s="17"/>
      <c r="I42" s="17"/>
      <c r="J42" s="17"/>
      <c r="K42" s="17"/>
    </row>
    <row r="43" spans="1:11" hidden="1" x14ac:dyDescent="0.2">
      <c r="A43" s="4" t="s">
        <v>94</v>
      </c>
      <c r="B43" s="4"/>
      <c r="C43" s="4"/>
      <c r="D43" s="4"/>
      <c r="E43" s="4"/>
      <c r="F43" s="4"/>
      <c r="G43" s="17"/>
      <c r="H43" s="17"/>
      <c r="I43" s="17"/>
      <c r="J43" s="17"/>
      <c r="K43" s="17"/>
    </row>
    <row r="44" spans="1:11" hidden="1" x14ac:dyDescent="0.2">
      <c r="A44" s="4" t="s">
        <v>95</v>
      </c>
      <c r="B44" s="4"/>
      <c r="C44" s="4"/>
      <c r="D44" s="4"/>
      <c r="E44" s="4"/>
      <c r="F44" s="4"/>
      <c r="G44" s="17"/>
      <c r="H44" s="17"/>
      <c r="I44" s="17"/>
      <c r="J44" s="17"/>
      <c r="K44" s="17"/>
    </row>
    <row r="45" spans="1:11" hidden="1" x14ac:dyDescent="0.2">
      <c r="A45" s="65" t="s">
        <v>96</v>
      </c>
      <c r="B45" s="64"/>
      <c r="C45" s="64"/>
      <c r="D45" s="64"/>
      <c r="E45" s="64"/>
      <c r="F45" s="64"/>
      <c r="G45" s="17"/>
      <c r="H45" s="17"/>
      <c r="I45" s="17"/>
      <c r="J45" s="17"/>
      <c r="K45" s="17"/>
    </row>
    <row r="46" spans="1:11" hidden="1" x14ac:dyDescent="0.2">
      <c r="A46" s="64" t="s">
        <v>97</v>
      </c>
      <c r="B46" s="64"/>
      <c r="C46" s="64"/>
      <c r="D46" s="64"/>
      <c r="E46" s="64"/>
      <c r="F46" s="64"/>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2" t="s">
        <v>98</v>
      </c>
      <c r="B48" s="64"/>
      <c r="C48" s="64"/>
      <c r="D48" s="64"/>
      <c r="E48" s="64"/>
      <c r="F48" s="64"/>
      <c r="G48" s="17"/>
      <c r="H48" s="17"/>
      <c r="I48" s="17"/>
      <c r="J48" s="17"/>
      <c r="K48" s="17"/>
    </row>
    <row r="49" spans="1:11" ht="25.5" hidden="1" x14ac:dyDescent="0.2">
      <c r="A49" s="82" t="s">
        <v>99</v>
      </c>
      <c r="B49" s="64"/>
      <c r="C49" s="64"/>
      <c r="D49" s="64"/>
      <c r="E49" s="64"/>
      <c r="F49" s="64"/>
      <c r="G49" s="17"/>
      <c r="H49" s="17"/>
      <c r="I49" s="17"/>
      <c r="J49" s="17"/>
      <c r="K49" s="17"/>
    </row>
    <row r="50" spans="1:11" ht="25.5" hidden="1" x14ac:dyDescent="0.2">
      <c r="A50" s="83" t="s">
        <v>100</v>
      </c>
      <c r="B50" s="4"/>
      <c r="C50" s="4"/>
      <c r="D50" s="4"/>
      <c r="E50" s="4"/>
      <c r="F50" s="4"/>
      <c r="G50" s="17"/>
      <c r="H50" s="17"/>
      <c r="I50" s="17"/>
      <c r="J50" s="17"/>
      <c r="K50" s="17"/>
    </row>
    <row r="51" spans="1:11" ht="25.5" hidden="1" x14ac:dyDescent="0.2">
      <c r="A51" s="83" t="s">
        <v>101</v>
      </c>
      <c r="B51" s="4"/>
      <c r="C51" s="4"/>
      <c r="D51" s="4"/>
      <c r="E51" s="4"/>
      <c r="F51" s="4"/>
      <c r="G51" s="17"/>
      <c r="H51" s="17"/>
      <c r="I51" s="17"/>
      <c r="J51" s="17"/>
      <c r="K51" s="17"/>
    </row>
    <row r="52" spans="1:11" ht="38.25" hidden="1" x14ac:dyDescent="0.2">
      <c r="A52" s="83" t="s">
        <v>102</v>
      </c>
      <c r="B52" s="75"/>
      <c r="C52" s="75"/>
      <c r="D52" s="75"/>
      <c r="E52" s="11"/>
      <c r="F52" s="11"/>
      <c r="G52" s="17"/>
      <c r="H52" s="17"/>
      <c r="I52" s="17"/>
      <c r="J52" s="17"/>
      <c r="K52" s="17"/>
    </row>
    <row r="53" spans="1:11" hidden="1" x14ac:dyDescent="0.2">
      <c r="A53" s="80" t="s">
        <v>103</v>
      </c>
      <c r="B53" s="74"/>
      <c r="C53" s="74"/>
      <c r="D53" s="74"/>
      <c r="E53" s="10"/>
      <c r="F53" s="10" t="b">
        <v>1</v>
      </c>
      <c r="G53" s="17"/>
      <c r="H53" s="17"/>
      <c r="I53" s="17"/>
      <c r="J53" s="17"/>
      <c r="K53" s="17"/>
    </row>
    <row r="54" spans="1:11" hidden="1" x14ac:dyDescent="0.2">
      <c r="A54" s="81" t="s">
        <v>104</v>
      </c>
      <c r="B54" s="80"/>
      <c r="C54" s="80"/>
      <c r="D54" s="80"/>
      <c r="E54" s="10"/>
      <c r="F54" s="10" t="b">
        <v>0</v>
      </c>
      <c r="G54" s="17"/>
      <c r="H54" s="17"/>
      <c r="I54" s="17"/>
      <c r="J54" s="17"/>
      <c r="K54" s="17"/>
    </row>
    <row r="55" spans="1:11" hidden="1" x14ac:dyDescent="0.2">
      <c r="A55" s="84"/>
      <c r="B55" s="76">
        <f>COUNT(Travel!B12:B30)</f>
        <v>17</v>
      </c>
      <c r="C55" s="76"/>
      <c r="D55" s="76">
        <f>COUNTIF(Travel!D12:D30,"*")</f>
        <v>17</v>
      </c>
      <c r="E55" s="77"/>
      <c r="F55" s="77" t="b">
        <f>MIN(B55,D55)=MAX(B55,D55)</f>
        <v>1</v>
      </c>
      <c r="G55" s="17"/>
      <c r="H55" s="17"/>
      <c r="I55" s="17"/>
      <c r="J55" s="17"/>
      <c r="K55" s="17"/>
    </row>
    <row r="56" spans="1:11" hidden="1" x14ac:dyDescent="0.2">
      <c r="A56" s="84" t="s">
        <v>105</v>
      </c>
      <c r="B56" s="76">
        <f>COUNT(Travel!B35:B194)</f>
        <v>74</v>
      </c>
      <c r="C56" s="76"/>
      <c r="D56" s="76">
        <f>COUNTIF(Travel!D35:D194,"*")</f>
        <v>75</v>
      </c>
      <c r="E56" s="77"/>
      <c r="F56" s="77" t="b">
        <f>MIN(B56,D56)=MAX(B56,D56)</f>
        <v>0</v>
      </c>
    </row>
    <row r="57" spans="1:11" hidden="1" x14ac:dyDescent="0.2">
      <c r="A57" s="85"/>
      <c r="B57" s="76">
        <f>COUNT(Travel!B199:B219)</f>
        <v>0</v>
      </c>
      <c r="C57" s="76"/>
      <c r="D57" s="76">
        <f>COUNTIF(Travel!D199:D219,"*")</f>
        <v>0</v>
      </c>
      <c r="E57" s="77"/>
      <c r="F57" s="77" t="b">
        <f>MIN(B57,D57)=MAX(B57,D57)</f>
        <v>1</v>
      </c>
    </row>
    <row r="58" spans="1:11" hidden="1" x14ac:dyDescent="0.2">
      <c r="A58" s="86" t="s">
        <v>106</v>
      </c>
      <c r="B58" s="78">
        <f>COUNT(Hospitality!B11:B60)</f>
        <v>0</v>
      </c>
      <c r="C58" s="78"/>
      <c r="D58" s="78">
        <f>COUNTIF(Hospitality!D11:D60,"*")</f>
        <v>0</v>
      </c>
      <c r="E58" s="79"/>
      <c r="F58" s="79" t="b">
        <f>MIN(B58,D58)=MAX(B58,D58)</f>
        <v>1</v>
      </c>
    </row>
    <row r="59" spans="1:11" hidden="1" x14ac:dyDescent="0.2">
      <c r="A59" s="87" t="s">
        <v>107</v>
      </c>
      <c r="B59" s="77">
        <f>COUNT('All other expenses'!B11:B26)</f>
        <v>6</v>
      </c>
      <c r="C59" s="77"/>
      <c r="D59" s="77">
        <f>COUNTIF('All other expenses'!D11:D26,"*")</f>
        <v>6</v>
      </c>
      <c r="E59" s="77"/>
      <c r="F59" s="77" t="b">
        <f>MIN(B59,D59)=MAX(B59,D59)</f>
        <v>1</v>
      </c>
    </row>
    <row r="60" spans="1:11" hidden="1" x14ac:dyDescent="0.2">
      <c r="A60" s="86" t="s">
        <v>108</v>
      </c>
      <c r="B60" s="78">
        <f>COUNTIF('Gifts and benefits'!B11:B24,"*")</f>
        <v>0</v>
      </c>
      <c r="C60" s="78">
        <f>COUNTIF('Gifts and benefits'!C11:C24,"*")</f>
        <v>0</v>
      </c>
      <c r="D60" s="78"/>
      <c r="E60" s="78">
        <f>COUNTA('Gifts and benefits'!E11:E24)</f>
        <v>0</v>
      </c>
      <c r="F60" s="79"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538"/>
  <sheetViews>
    <sheetView tabSelected="1" topLeftCell="A88" zoomScaleNormal="100" workbookViewId="0">
      <selection activeCell="E90" sqref="E90"/>
    </sheetView>
  </sheetViews>
  <sheetFormatPr defaultColWidth="0" defaultRowHeight="12.75" zeroHeight="1" x14ac:dyDescent="0.2"/>
  <cols>
    <col min="1" max="1" width="35.7109375" customWidth="1"/>
    <col min="2" max="2" width="14.28515625" customWidth="1"/>
    <col min="3" max="3" width="52" customWidth="1"/>
    <col min="4" max="4" width="36.85546875" customWidth="1"/>
    <col min="5" max="5" width="59" customWidth="1"/>
    <col min="6" max="6" width="37.5703125" customWidth="1"/>
    <col min="7" max="9" width="9.140625" hidden="1" customWidth="1"/>
    <col min="10" max="13" width="0" hidden="1" customWidth="1"/>
    <col min="14" max="16384" width="9.140625" hidden="1"/>
  </cols>
  <sheetData>
    <row r="1" spans="1:6" ht="26.25" customHeight="1" x14ac:dyDescent="0.2">
      <c r="A1" s="156" t="s">
        <v>109</v>
      </c>
      <c r="B1" s="156"/>
      <c r="C1" s="156"/>
      <c r="D1" s="156"/>
      <c r="E1" s="156"/>
      <c r="F1" s="17"/>
    </row>
    <row r="2" spans="1:6" ht="21" customHeight="1" x14ac:dyDescent="0.2">
      <c r="A2" s="3" t="s">
        <v>52</v>
      </c>
      <c r="B2" s="159" t="str">
        <f>'Summary and sign-off'!B2:F2</f>
        <v>New Zealand Artificial Limb Service</v>
      </c>
      <c r="C2" s="159"/>
      <c r="D2" s="159"/>
      <c r="E2" s="159"/>
      <c r="F2" s="17"/>
    </row>
    <row r="3" spans="1:6" ht="21" customHeight="1" x14ac:dyDescent="0.2">
      <c r="A3" s="3" t="s">
        <v>110</v>
      </c>
      <c r="B3" s="159" t="str">
        <f>'Summary and sign-off'!B3:F3</f>
        <v>Sean Gray</v>
      </c>
      <c r="C3" s="159"/>
      <c r="D3" s="159"/>
      <c r="E3" s="159"/>
      <c r="F3" s="17"/>
    </row>
    <row r="4" spans="1:6" ht="21" customHeight="1" x14ac:dyDescent="0.2">
      <c r="A4" s="3" t="s">
        <v>111</v>
      </c>
      <c r="B4" s="159">
        <f>'Summary and sign-off'!B4:F4</f>
        <v>45658</v>
      </c>
      <c r="C4" s="159"/>
      <c r="D4" s="159"/>
      <c r="E4" s="159"/>
      <c r="F4" s="17"/>
    </row>
    <row r="5" spans="1:6" ht="21" customHeight="1" x14ac:dyDescent="0.2">
      <c r="A5" s="3" t="s">
        <v>112</v>
      </c>
      <c r="B5" s="159">
        <f>'Summary and sign-off'!B5:F5</f>
        <v>45838</v>
      </c>
      <c r="C5" s="159"/>
      <c r="D5" s="159"/>
      <c r="E5" s="159"/>
      <c r="F5" s="17"/>
    </row>
    <row r="6" spans="1:6" ht="21" customHeight="1" x14ac:dyDescent="0.2">
      <c r="A6" s="3" t="s">
        <v>113</v>
      </c>
      <c r="B6" s="154" t="s">
        <v>80</v>
      </c>
      <c r="C6" s="154"/>
      <c r="D6" s="154"/>
      <c r="E6" s="154"/>
      <c r="F6" s="17"/>
    </row>
    <row r="7" spans="1:6" ht="21" customHeight="1" x14ac:dyDescent="0.2">
      <c r="A7" s="3" t="s">
        <v>56</v>
      </c>
      <c r="B7" s="154" t="s">
        <v>83</v>
      </c>
      <c r="C7" s="154"/>
      <c r="D7" s="154"/>
      <c r="E7" s="154"/>
      <c r="F7" s="17"/>
    </row>
    <row r="8" spans="1:6" ht="36" customHeight="1" x14ac:dyDescent="0.2">
      <c r="A8" s="162" t="s">
        <v>114</v>
      </c>
      <c r="B8" s="163"/>
      <c r="C8" s="163"/>
      <c r="D8" s="163"/>
      <c r="E8" s="163"/>
      <c r="F8" s="19"/>
    </row>
    <row r="9" spans="1:6" ht="36" customHeight="1" x14ac:dyDescent="0.2">
      <c r="A9" s="164" t="s">
        <v>115</v>
      </c>
      <c r="B9" s="165"/>
      <c r="C9" s="165"/>
      <c r="D9" s="165"/>
      <c r="E9" s="165"/>
      <c r="F9" s="19"/>
    </row>
    <row r="10" spans="1:6" ht="24.75" customHeight="1" x14ac:dyDescent="0.2">
      <c r="A10" s="161" t="s">
        <v>116</v>
      </c>
      <c r="B10" s="166"/>
      <c r="C10" s="161"/>
      <c r="D10" s="161"/>
      <c r="E10" s="161"/>
      <c r="F10" s="29"/>
    </row>
    <row r="11" spans="1:6" ht="27" customHeight="1" x14ac:dyDescent="0.2">
      <c r="A11" s="24" t="s">
        <v>117</v>
      </c>
      <c r="B11" s="24" t="s">
        <v>118</v>
      </c>
      <c r="C11" s="24" t="s">
        <v>119</v>
      </c>
      <c r="D11" s="24" t="s">
        <v>120</v>
      </c>
      <c r="E11" s="24" t="s">
        <v>121</v>
      </c>
      <c r="F11" s="30"/>
    </row>
    <row r="12" spans="1:6" s="2" customFormat="1" ht="20.45" customHeight="1" x14ac:dyDescent="0.2">
      <c r="A12" s="96"/>
      <c r="B12" s="97"/>
      <c r="C12" s="98"/>
      <c r="D12" s="98"/>
      <c r="E12" s="99"/>
      <c r="F12" s="1"/>
    </row>
    <row r="13" spans="1:6" s="2" customFormat="1" x14ac:dyDescent="0.2">
      <c r="A13" s="140">
        <v>45695</v>
      </c>
      <c r="B13" s="117">
        <v>107.95</v>
      </c>
      <c r="C13" s="133" t="s">
        <v>197</v>
      </c>
      <c r="D13" s="133" t="s">
        <v>257</v>
      </c>
      <c r="E13" s="119" t="s">
        <v>198</v>
      </c>
      <c r="F13" s="1"/>
    </row>
    <row r="14" spans="1:6" s="2" customFormat="1" x14ac:dyDescent="0.2">
      <c r="A14" s="140">
        <v>45695</v>
      </c>
      <c r="B14" s="117">
        <v>22.94</v>
      </c>
      <c r="C14" s="133" t="s">
        <v>197</v>
      </c>
      <c r="D14" s="133" t="s">
        <v>257</v>
      </c>
      <c r="E14" s="119" t="s">
        <v>198</v>
      </c>
      <c r="F14" s="1"/>
    </row>
    <row r="15" spans="1:6" s="2" customFormat="1" x14ac:dyDescent="0.2">
      <c r="A15" s="140">
        <v>45695</v>
      </c>
      <c r="B15" s="117">
        <v>42.78</v>
      </c>
      <c r="C15" s="133" t="s">
        <v>199</v>
      </c>
      <c r="D15" s="133" t="s">
        <v>257</v>
      </c>
      <c r="E15" s="119" t="s">
        <v>200</v>
      </c>
      <c r="F15" s="1"/>
    </row>
    <row r="16" spans="1:6" s="2" customFormat="1" x14ac:dyDescent="0.2">
      <c r="A16" s="140">
        <v>45695</v>
      </c>
      <c r="B16" s="117">
        <v>6.89</v>
      </c>
      <c r="C16" s="118" t="s">
        <v>201</v>
      </c>
      <c r="D16" s="133" t="s">
        <v>257</v>
      </c>
      <c r="E16" s="119" t="s">
        <v>202</v>
      </c>
      <c r="F16" s="1"/>
    </row>
    <row r="17" spans="1:8" s="2" customFormat="1" x14ac:dyDescent="0.2">
      <c r="A17" s="140">
        <v>45695</v>
      </c>
      <c r="B17" s="117">
        <v>1067.28</v>
      </c>
      <c r="C17" s="118" t="s">
        <v>22</v>
      </c>
      <c r="D17" s="118" t="s">
        <v>241</v>
      </c>
      <c r="E17" s="119" t="s">
        <v>224</v>
      </c>
      <c r="F17" s="1"/>
    </row>
    <row r="18" spans="1:8" s="2" customFormat="1" x14ac:dyDescent="0.2">
      <c r="A18" s="140">
        <v>45698</v>
      </c>
      <c r="B18" s="117">
        <v>22.78</v>
      </c>
      <c r="C18" s="118" t="s">
        <v>204</v>
      </c>
      <c r="D18" s="133" t="s">
        <v>257</v>
      </c>
      <c r="E18" s="119" t="s">
        <v>236</v>
      </c>
      <c r="F18" s="1"/>
    </row>
    <row r="19" spans="1:8" s="2" customFormat="1" x14ac:dyDescent="0.2">
      <c r="A19" s="140">
        <v>45698</v>
      </c>
      <c r="B19" s="117">
        <v>24.02</v>
      </c>
      <c r="C19" s="118" t="s">
        <v>204</v>
      </c>
      <c r="D19" s="133" t="s">
        <v>257</v>
      </c>
      <c r="E19" s="119" t="s">
        <v>198</v>
      </c>
      <c r="F19" s="1"/>
    </row>
    <row r="20" spans="1:8" s="2" customFormat="1" x14ac:dyDescent="0.2">
      <c r="A20" s="140">
        <v>45698</v>
      </c>
      <c r="B20" s="117">
        <v>32.119999999999997</v>
      </c>
      <c r="C20" s="118" t="s">
        <v>204</v>
      </c>
      <c r="D20" s="133" t="s">
        <v>257</v>
      </c>
      <c r="E20" s="119" t="s">
        <v>198</v>
      </c>
      <c r="F20" s="1"/>
    </row>
    <row r="21" spans="1:8" s="2" customFormat="1" x14ac:dyDescent="0.2">
      <c r="A21" s="140">
        <v>45699</v>
      </c>
      <c r="B21" s="117">
        <v>845.82</v>
      </c>
      <c r="C21" s="118" t="s">
        <v>205</v>
      </c>
      <c r="D21" s="133" t="s">
        <v>257</v>
      </c>
      <c r="E21" s="119" t="s">
        <v>198</v>
      </c>
      <c r="F21" s="1"/>
    </row>
    <row r="22" spans="1:8" s="2" customFormat="1" x14ac:dyDescent="0.2">
      <c r="A22" s="140">
        <v>45785</v>
      </c>
      <c r="B22" s="117">
        <v>832.46</v>
      </c>
      <c r="C22" s="135" t="s">
        <v>197</v>
      </c>
      <c r="D22" s="133" t="s">
        <v>257</v>
      </c>
      <c r="E22" s="134" t="s">
        <v>224</v>
      </c>
      <c r="F22" s="1"/>
    </row>
    <row r="23" spans="1:8" s="2" customFormat="1" x14ac:dyDescent="0.2">
      <c r="A23" s="140">
        <v>45786</v>
      </c>
      <c r="B23" s="117">
        <v>34.04</v>
      </c>
      <c r="C23" s="118" t="s">
        <v>197</v>
      </c>
      <c r="D23" s="133" t="s">
        <v>257</v>
      </c>
      <c r="E23" s="119" t="s">
        <v>224</v>
      </c>
      <c r="F23" s="1"/>
    </row>
    <row r="24" spans="1:8" s="2" customFormat="1" x14ac:dyDescent="0.2">
      <c r="A24" s="140">
        <v>45789</v>
      </c>
      <c r="B24" s="117">
        <v>26.89</v>
      </c>
      <c r="C24" s="118" t="s">
        <v>197</v>
      </c>
      <c r="D24" s="133" t="s">
        <v>257</v>
      </c>
      <c r="E24" s="119" t="s">
        <v>237</v>
      </c>
      <c r="F24" s="1"/>
    </row>
    <row r="25" spans="1:8" s="2" customFormat="1" x14ac:dyDescent="0.2">
      <c r="A25" s="140">
        <v>45789</v>
      </c>
      <c r="B25" s="117">
        <v>42.74</v>
      </c>
      <c r="C25" s="118" t="s">
        <v>197</v>
      </c>
      <c r="D25" s="133" t="s">
        <v>257</v>
      </c>
      <c r="E25" s="119" t="s">
        <v>224</v>
      </c>
      <c r="F25" s="1"/>
    </row>
    <row r="26" spans="1:8" s="2" customFormat="1" x14ac:dyDescent="0.2">
      <c r="A26" s="140">
        <v>45789</v>
      </c>
      <c r="B26" s="117">
        <v>15.52</v>
      </c>
      <c r="C26" s="118" t="s">
        <v>239</v>
      </c>
      <c r="D26" s="133" t="s">
        <v>257</v>
      </c>
      <c r="E26" s="119" t="s">
        <v>237</v>
      </c>
      <c r="F26" s="1"/>
    </row>
    <row r="27" spans="1:8" ht="13.5" customHeight="1" x14ac:dyDescent="0.2">
      <c r="A27" s="116">
        <v>45784</v>
      </c>
      <c r="B27" s="117">
        <v>47.96</v>
      </c>
      <c r="C27" s="118" t="s">
        <v>238</v>
      </c>
      <c r="D27" s="133" t="s">
        <v>257</v>
      </c>
      <c r="E27" s="119" t="s">
        <v>224</v>
      </c>
      <c r="F27" s="17"/>
    </row>
    <row r="28" spans="1:8" ht="15" customHeight="1" x14ac:dyDescent="0.2">
      <c r="A28" s="120">
        <v>45786</v>
      </c>
      <c r="B28" s="117">
        <v>62.56</v>
      </c>
      <c r="C28" s="118" t="s">
        <v>238</v>
      </c>
      <c r="D28" s="133" t="s">
        <v>257</v>
      </c>
      <c r="E28" s="119" t="s">
        <v>224</v>
      </c>
      <c r="F28" s="29"/>
    </row>
    <row r="29" spans="1:8" ht="16.5" customHeight="1" x14ac:dyDescent="0.2">
      <c r="A29" s="120">
        <v>45826</v>
      </c>
      <c r="B29" s="117">
        <v>1649.28</v>
      </c>
      <c r="C29" s="118" t="s">
        <v>258</v>
      </c>
      <c r="D29" s="118" t="s">
        <v>241</v>
      </c>
      <c r="E29" s="119" t="s">
        <v>256</v>
      </c>
      <c r="F29" s="30"/>
    </row>
    <row r="30" spans="1:8" s="2" customFormat="1" ht="36" customHeight="1" x14ac:dyDescent="0.2">
      <c r="A30" s="106"/>
      <c r="B30" s="107"/>
      <c r="C30" s="108"/>
      <c r="D30" s="108"/>
      <c r="E30" s="109"/>
      <c r="F30" s="1"/>
    </row>
    <row r="31" spans="1:8" s="2" customFormat="1" x14ac:dyDescent="0.2">
      <c r="A31" s="72" t="s">
        <v>122</v>
      </c>
      <c r="B31" s="73">
        <f>SUM(B13:B30)</f>
        <v>4884.03</v>
      </c>
      <c r="C31" s="127" t="str">
        <f>IF(SUBTOTAL(3,B12:B30)=SUBTOTAL(103,B12:B30),'Summary and sign-off'!$A$48,'Summary and sign-off'!$A$49)</f>
        <v>Check - there are no hidden rows with data</v>
      </c>
      <c r="D31" s="160" t="str">
        <f>IF('Summary and sign-off'!F55='Summary and sign-off'!F54,'Summary and sign-off'!A51,'Summary and sign-off'!A50)</f>
        <v>Check - each entry provides sufficient information</v>
      </c>
      <c r="E31" s="160"/>
      <c r="F31" s="1"/>
    </row>
    <row r="32" spans="1:8" s="2" customFormat="1" x14ac:dyDescent="0.2">
      <c r="A32" s="17"/>
      <c r="B32" s="19"/>
      <c r="C32" s="17"/>
      <c r="D32" s="17"/>
      <c r="E32" s="17"/>
      <c r="F32" s="1"/>
      <c r="G32" s="118"/>
      <c r="H32" s="119"/>
    </row>
    <row r="33" spans="1:6" s="2" customFormat="1" ht="15.75" x14ac:dyDescent="0.2">
      <c r="A33" s="161" t="s">
        <v>123</v>
      </c>
      <c r="B33" s="161"/>
      <c r="C33" s="161"/>
      <c r="D33" s="161"/>
      <c r="E33" s="161"/>
      <c r="F33" s="1"/>
    </row>
    <row r="34" spans="1:6" s="2" customFormat="1" ht="38.25" x14ac:dyDescent="0.2">
      <c r="A34" s="24" t="s">
        <v>117</v>
      </c>
      <c r="B34" s="24" t="s">
        <v>62</v>
      </c>
      <c r="C34" s="24" t="s">
        <v>124</v>
      </c>
      <c r="D34" s="24" t="s">
        <v>120</v>
      </c>
      <c r="E34" s="24" t="s">
        <v>121</v>
      </c>
      <c r="F34" s="1"/>
    </row>
    <row r="35" spans="1:6" s="2" customFormat="1" ht="25.5" x14ac:dyDescent="0.2">
      <c r="A35" s="116" t="s">
        <v>173</v>
      </c>
      <c r="B35" s="117" t="s">
        <v>174</v>
      </c>
      <c r="C35" s="118" t="s">
        <v>175</v>
      </c>
      <c r="D35" s="118" t="s">
        <v>176</v>
      </c>
      <c r="E35" s="119" t="s">
        <v>177</v>
      </c>
      <c r="F35" s="1"/>
    </row>
    <row r="36" spans="1:6" s="2" customFormat="1" x14ac:dyDescent="0.2">
      <c r="A36" s="152">
        <v>45671</v>
      </c>
      <c r="B36" s="117">
        <v>493.71</v>
      </c>
      <c r="C36" s="118" t="s">
        <v>22</v>
      </c>
      <c r="D36" s="118" t="s">
        <v>241</v>
      </c>
      <c r="E36" s="119" t="s">
        <v>186</v>
      </c>
      <c r="F36" s="1"/>
    </row>
    <row r="37" spans="1:6" s="2" customFormat="1" x14ac:dyDescent="0.2">
      <c r="A37" s="140">
        <v>45680</v>
      </c>
      <c r="B37" s="117">
        <v>9.94</v>
      </c>
      <c r="C37" s="133" t="s">
        <v>185</v>
      </c>
      <c r="D37" s="133" t="s">
        <v>257</v>
      </c>
      <c r="E37" s="119" t="s">
        <v>186</v>
      </c>
      <c r="F37" s="1"/>
    </row>
    <row r="38" spans="1:6" s="2" customFormat="1" x14ac:dyDescent="0.2">
      <c r="A38" s="140">
        <v>45680</v>
      </c>
      <c r="B38" s="117">
        <v>16.09</v>
      </c>
      <c r="C38" s="133" t="s">
        <v>187</v>
      </c>
      <c r="D38" s="133" t="s">
        <v>257</v>
      </c>
      <c r="E38" s="119" t="s">
        <v>186</v>
      </c>
      <c r="F38" s="1"/>
    </row>
    <row r="39" spans="1:6" s="2" customFormat="1" x14ac:dyDescent="0.2">
      <c r="A39" s="140">
        <v>45680</v>
      </c>
      <c r="B39" s="117">
        <v>51.65</v>
      </c>
      <c r="C39" s="133" t="s">
        <v>240</v>
      </c>
      <c r="D39" s="133" t="s">
        <v>257</v>
      </c>
      <c r="E39" s="119" t="s">
        <v>186</v>
      </c>
      <c r="F39" s="1"/>
    </row>
    <row r="40" spans="1:6" s="2" customFormat="1" x14ac:dyDescent="0.2">
      <c r="A40" s="140">
        <v>45681</v>
      </c>
      <c r="B40" s="117">
        <v>55</v>
      </c>
      <c r="C40" s="133" t="s">
        <v>188</v>
      </c>
      <c r="D40" s="133" t="s">
        <v>257</v>
      </c>
      <c r="E40" s="119" t="s">
        <v>168</v>
      </c>
      <c r="F40" s="1"/>
    </row>
    <row r="41" spans="1:6" s="2" customFormat="1" x14ac:dyDescent="0.2">
      <c r="A41" s="140">
        <v>45684</v>
      </c>
      <c r="B41" s="117">
        <v>45.32</v>
      </c>
      <c r="C41" s="133" t="s">
        <v>188</v>
      </c>
      <c r="D41" s="133" t="s">
        <v>257</v>
      </c>
      <c r="E41" s="119" t="s">
        <v>186</v>
      </c>
      <c r="F41" s="1"/>
    </row>
    <row r="42" spans="1:6" s="2" customFormat="1" x14ac:dyDescent="0.2">
      <c r="A42" s="140">
        <v>45686</v>
      </c>
      <c r="B42" s="117">
        <v>20.91</v>
      </c>
      <c r="C42" s="144" t="s">
        <v>189</v>
      </c>
      <c r="D42" s="133" t="s">
        <v>257</v>
      </c>
      <c r="E42" s="119" t="s">
        <v>168</v>
      </c>
      <c r="F42" s="1"/>
    </row>
    <row r="43" spans="1:6" s="2" customFormat="1" x14ac:dyDescent="0.2">
      <c r="A43" s="140">
        <v>45686</v>
      </c>
      <c r="B43" s="117">
        <v>13.26</v>
      </c>
      <c r="C43" s="144" t="s">
        <v>190</v>
      </c>
      <c r="D43" s="133" t="s">
        <v>257</v>
      </c>
      <c r="E43" s="119" t="s">
        <v>168</v>
      </c>
      <c r="F43" s="1"/>
    </row>
    <row r="44" spans="1:6" s="2" customFormat="1" x14ac:dyDescent="0.2">
      <c r="A44" s="140">
        <v>45687</v>
      </c>
      <c r="B44" s="117">
        <v>12.9</v>
      </c>
      <c r="C44" s="144" t="s">
        <v>191</v>
      </c>
      <c r="D44" s="133" t="s">
        <v>257</v>
      </c>
      <c r="E44" s="119" t="s">
        <v>168</v>
      </c>
      <c r="F44" s="1"/>
    </row>
    <row r="45" spans="1:6" s="2" customFormat="1" x14ac:dyDescent="0.2">
      <c r="A45" s="140">
        <v>45691</v>
      </c>
      <c r="B45" s="117">
        <v>428.24</v>
      </c>
      <c r="C45" s="133" t="s">
        <v>183</v>
      </c>
      <c r="D45" s="118" t="s">
        <v>182</v>
      </c>
      <c r="E45" s="119" t="s">
        <v>186</v>
      </c>
      <c r="F45" s="1"/>
    </row>
    <row r="46" spans="1:6" s="2" customFormat="1" x14ac:dyDescent="0.2">
      <c r="A46" s="140">
        <v>45691</v>
      </c>
      <c r="B46" s="117">
        <v>37.92</v>
      </c>
      <c r="C46" s="118" t="s">
        <v>238</v>
      </c>
      <c r="D46" s="133" t="s">
        <v>257</v>
      </c>
      <c r="E46" s="119" t="s">
        <v>181</v>
      </c>
      <c r="F46" s="1"/>
    </row>
    <row r="47" spans="1:6" s="2" customFormat="1" x14ac:dyDescent="0.2">
      <c r="A47" s="140">
        <v>45692</v>
      </c>
      <c r="B47" s="117">
        <v>55</v>
      </c>
      <c r="C47" s="133" t="s">
        <v>192</v>
      </c>
      <c r="D47" s="133" t="s">
        <v>257</v>
      </c>
      <c r="E47" s="119" t="s">
        <v>168</v>
      </c>
      <c r="F47" s="1"/>
    </row>
    <row r="48" spans="1:6" s="2" customFormat="1" x14ac:dyDescent="0.2">
      <c r="A48" s="140">
        <v>45692</v>
      </c>
      <c r="B48" s="117">
        <v>9</v>
      </c>
      <c r="C48" s="133" t="s">
        <v>193</v>
      </c>
      <c r="D48" s="133" t="s">
        <v>257</v>
      </c>
      <c r="E48" s="134" t="s">
        <v>181</v>
      </c>
      <c r="F48" s="1"/>
    </row>
    <row r="49" spans="1:6" s="2" customFormat="1" x14ac:dyDescent="0.2">
      <c r="A49" s="140">
        <v>45692</v>
      </c>
      <c r="B49" s="117">
        <v>11.8</v>
      </c>
      <c r="C49" s="133" t="s">
        <v>194</v>
      </c>
      <c r="D49" s="133" t="s">
        <v>257</v>
      </c>
      <c r="E49" s="134" t="s">
        <v>181</v>
      </c>
      <c r="F49" s="1"/>
    </row>
    <row r="50" spans="1:6" s="2" customFormat="1" x14ac:dyDescent="0.2">
      <c r="A50" s="140">
        <v>45692</v>
      </c>
      <c r="B50" s="117">
        <v>11.2</v>
      </c>
      <c r="C50" s="133" t="s">
        <v>195</v>
      </c>
      <c r="D50" s="133" t="s">
        <v>257</v>
      </c>
      <c r="E50" s="119" t="s">
        <v>181</v>
      </c>
      <c r="F50" s="1"/>
    </row>
    <row r="51" spans="1:6" s="2" customFormat="1" x14ac:dyDescent="0.2">
      <c r="A51" s="143">
        <v>45692</v>
      </c>
      <c r="B51" s="117">
        <v>18</v>
      </c>
      <c r="C51" s="133" t="s">
        <v>196</v>
      </c>
      <c r="D51" s="133" t="s">
        <v>257</v>
      </c>
      <c r="E51" s="118" t="s">
        <v>181</v>
      </c>
      <c r="F51" s="1"/>
    </row>
    <row r="52" spans="1:6" s="2" customFormat="1" x14ac:dyDescent="0.2">
      <c r="A52" s="140">
        <v>45693</v>
      </c>
      <c r="B52" s="117">
        <v>49.51</v>
      </c>
      <c r="C52" s="118" t="s">
        <v>238</v>
      </c>
      <c r="D52" s="133" t="s">
        <v>257</v>
      </c>
      <c r="E52" s="119" t="s">
        <v>168</v>
      </c>
      <c r="F52" s="1"/>
    </row>
    <row r="53" spans="1:6" s="2" customFormat="1" ht="14.1" customHeight="1" x14ac:dyDescent="0.2">
      <c r="A53" s="142">
        <v>45698</v>
      </c>
      <c r="B53" s="117">
        <v>710.47</v>
      </c>
      <c r="C53" s="118" t="s">
        <v>244</v>
      </c>
      <c r="D53" s="118" t="s">
        <v>182</v>
      </c>
      <c r="E53" s="131" t="s">
        <v>245</v>
      </c>
      <c r="F53" s="1"/>
    </row>
    <row r="54" spans="1:6" s="2" customFormat="1" x14ac:dyDescent="0.2">
      <c r="A54" s="140">
        <v>45698</v>
      </c>
      <c r="B54" s="117">
        <v>127.88</v>
      </c>
      <c r="C54" s="133" t="s">
        <v>240</v>
      </c>
      <c r="D54" s="133" t="s">
        <v>257</v>
      </c>
      <c r="E54" s="119" t="s">
        <v>181</v>
      </c>
      <c r="F54" s="1"/>
    </row>
    <row r="55" spans="1:6" s="2" customFormat="1" x14ac:dyDescent="0.2">
      <c r="A55" s="140">
        <v>45698</v>
      </c>
      <c r="B55" s="117">
        <v>80.8</v>
      </c>
      <c r="C55" s="118" t="s">
        <v>203</v>
      </c>
      <c r="D55" s="133" t="s">
        <v>257</v>
      </c>
      <c r="E55" s="119" t="s">
        <v>168</v>
      </c>
      <c r="F55" s="1"/>
    </row>
    <row r="56" spans="1:6" s="2" customFormat="1" x14ac:dyDescent="0.2">
      <c r="A56" s="140">
        <v>45698</v>
      </c>
      <c r="B56" s="117">
        <v>56.89</v>
      </c>
      <c r="C56" s="118" t="s">
        <v>238</v>
      </c>
      <c r="D56" s="133" t="s">
        <v>257</v>
      </c>
      <c r="E56" s="119" t="s">
        <v>168</v>
      </c>
      <c r="F56" s="1"/>
    </row>
    <row r="57" spans="1:6" s="2" customFormat="1" x14ac:dyDescent="0.2">
      <c r="A57" s="140">
        <v>45699</v>
      </c>
      <c r="B57" s="117">
        <v>130.61000000000001</v>
      </c>
      <c r="C57" s="118" t="s">
        <v>239</v>
      </c>
      <c r="D57" s="133" t="s">
        <v>257</v>
      </c>
      <c r="E57" s="119" t="s">
        <v>181</v>
      </c>
      <c r="F57" s="1"/>
    </row>
    <row r="58" spans="1:6" s="2" customFormat="1" x14ac:dyDescent="0.2">
      <c r="A58" s="140">
        <v>45701</v>
      </c>
      <c r="B58" s="117">
        <v>18.8</v>
      </c>
      <c r="C58" s="118" t="s">
        <v>206</v>
      </c>
      <c r="D58" s="133" t="s">
        <v>257</v>
      </c>
      <c r="E58" s="119" t="s">
        <v>168</v>
      </c>
      <c r="F58" s="1"/>
    </row>
    <row r="59" spans="1:6" s="2" customFormat="1" x14ac:dyDescent="0.2">
      <c r="A59" s="140">
        <v>45705</v>
      </c>
      <c r="B59" s="117">
        <v>6.15</v>
      </c>
      <c r="C59" s="118" t="s">
        <v>207</v>
      </c>
      <c r="D59" s="133" t="s">
        <v>257</v>
      </c>
      <c r="E59" s="119" t="s">
        <v>186</v>
      </c>
      <c r="F59" s="1"/>
    </row>
    <row r="60" spans="1:6" s="2" customFormat="1" x14ac:dyDescent="0.2">
      <c r="A60" s="140">
        <v>45705</v>
      </c>
      <c r="B60" s="117">
        <v>23.06</v>
      </c>
      <c r="C60" s="118" t="s">
        <v>207</v>
      </c>
      <c r="D60" s="133" t="s">
        <v>257</v>
      </c>
      <c r="E60" s="119" t="s">
        <v>186</v>
      </c>
      <c r="F60" s="1"/>
    </row>
    <row r="61" spans="1:6" s="2" customFormat="1" x14ac:dyDescent="0.2">
      <c r="A61" s="140">
        <v>45705</v>
      </c>
      <c r="B61" s="117">
        <v>60.11</v>
      </c>
      <c r="C61" s="118" t="s">
        <v>240</v>
      </c>
      <c r="D61" s="133" t="s">
        <v>257</v>
      </c>
      <c r="E61" s="119" t="s">
        <v>181</v>
      </c>
      <c r="F61" s="1"/>
    </row>
    <row r="62" spans="1:6" s="2" customFormat="1" x14ac:dyDescent="0.2">
      <c r="A62" s="140">
        <v>45705</v>
      </c>
      <c r="B62" s="117">
        <v>562.58000000000004</v>
      </c>
      <c r="C62" s="118" t="s">
        <v>183</v>
      </c>
      <c r="D62" s="118" t="s">
        <v>182</v>
      </c>
      <c r="E62" s="119" t="s">
        <v>186</v>
      </c>
      <c r="F62" s="1"/>
    </row>
    <row r="63" spans="1:6" s="2" customFormat="1" x14ac:dyDescent="0.2">
      <c r="A63" s="140">
        <v>45705</v>
      </c>
      <c r="B63" s="117">
        <v>11.02</v>
      </c>
      <c r="C63" s="118" t="s">
        <v>208</v>
      </c>
      <c r="D63" s="133" t="s">
        <v>257</v>
      </c>
      <c r="E63" s="119" t="s">
        <v>168</v>
      </c>
      <c r="F63" s="1"/>
    </row>
    <row r="64" spans="1:6" s="2" customFormat="1" x14ac:dyDescent="0.2">
      <c r="A64" s="140">
        <v>45705</v>
      </c>
      <c r="B64" s="117">
        <v>48.55</v>
      </c>
      <c r="C64" s="118" t="s">
        <v>238</v>
      </c>
      <c r="D64" s="133" t="s">
        <v>257</v>
      </c>
      <c r="E64" s="119" t="s">
        <v>168</v>
      </c>
      <c r="F64" s="1"/>
    </row>
    <row r="65" spans="1:6" s="2" customFormat="1" x14ac:dyDescent="0.2">
      <c r="A65" s="140">
        <v>45705</v>
      </c>
      <c r="B65" s="117">
        <v>50.33</v>
      </c>
      <c r="C65" s="118" t="s">
        <v>238</v>
      </c>
      <c r="D65" s="133" t="s">
        <v>257</v>
      </c>
      <c r="E65" s="119" t="s">
        <v>168</v>
      </c>
      <c r="F65" s="1"/>
    </row>
    <row r="66" spans="1:6" s="2" customFormat="1" x14ac:dyDescent="0.2">
      <c r="A66" s="140">
        <v>45707</v>
      </c>
      <c r="B66" s="117">
        <v>-505.64</v>
      </c>
      <c r="C66" s="118" t="s">
        <v>246</v>
      </c>
      <c r="D66" s="118" t="s">
        <v>182</v>
      </c>
      <c r="E66" s="119" t="s">
        <v>181</v>
      </c>
      <c r="F66" s="1"/>
    </row>
    <row r="67" spans="1:6" s="2" customFormat="1" x14ac:dyDescent="0.2">
      <c r="A67" s="140">
        <v>45708</v>
      </c>
      <c r="B67" s="117">
        <v>103.72</v>
      </c>
      <c r="C67" s="118" t="s">
        <v>253</v>
      </c>
      <c r="D67" s="133" t="s">
        <v>257</v>
      </c>
      <c r="E67" s="119" t="s">
        <v>168</v>
      </c>
      <c r="F67" s="1"/>
    </row>
    <row r="68" spans="1:6" s="2" customFormat="1" x14ac:dyDescent="0.2">
      <c r="A68" s="140">
        <v>45709</v>
      </c>
      <c r="B68" s="117">
        <v>10.71</v>
      </c>
      <c r="C68" s="118" t="s">
        <v>209</v>
      </c>
      <c r="D68" s="133" t="s">
        <v>257</v>
      </c>
      <c r="E68" s="119" t="s">
        <v>168</v>
      </c>
      <c r="F68" s="1"/>
    </row>
    <row r="69" spans="1:6" s="2" customFormat="1" x14ac:dyDescent="0.2">
      <c r="A69" s="140">
        <v>45736</v>
      </c>
      <c r="B69" s="117">
        <v>534.07000000000005</v>
      </c>
      <c r="C69" s="118" t="s">
        <v>244</v>
      </c>
      <c r="D69" s="118" t="s">
        <v>241</v>
      </c>
      <c r="E69" s="119" t="s">
        <v>181</v>
      </c>
      <c r="F69" s="1"/>
    </row>
    <row r="70" spans="1:6" s="2" customFormat="1" x14ac:dyDescent="0.2">
      <c r="A70" s="140">
        <v>45740</v>
      </c>
      <c r="B70" s="117">
        <v>21</v>
      </c>
      <c r="C70" s="118" t="s">
        <v>235</v>
      </c>
      <c r="D70" s="133" t="s">
        <v>257</v>
      </c>
      <c r="E70" s="119" t="s">
        <v>210</v>
      </c>
      <c r="F70" s="1"/>
    </row>
    <row r="71" spans="1:6" s="2" customFormat="1" x14ac:dyDescent="0.2">
      <c r="A71" s="140">
        <v>45740</v>
      </c>
      <c r="B71" s="117">
        <v>30.86</v>
      </c>
      <c r="C71" s="144" t="s">
        <v>211</v>
      </c>
      <c r="D71" s="133" t="s">
        <v>257</v>
      </c>
      <c r="E71" s="119" t="s">
        <v>168</v>
      </c>
      <c r="F71" s="1"/>
    </row>
    <row r="72" spans="1:6" s="2" customFormat="1" x14ac:dyDescent="0.2">
      <c r="A72" s="140">
        <v>45741</v>
      </c>
      <c r="B72" s="117">
        <v>476.25</v>
      </c>
      <c r="C72" s="144" t="s">
        <v>247</v>
      </c>
      <c r="D72" s="118" t="s">
        <v>241</v>
      </c>
      <c r="E72" s="119" t="s">
        <v>186</v>
      </c>
      <c r="F72" s="1"/>
    </row>
    <row r="73" spans="1:6" s="2" customFormat="1" x14ac:dyDescent="0.2">
      <c r="A73" s="140">
        <v>45750</v>
      </c>
      <c r="B73" s="117">
        <v>301.86</v>
      </c>
      <c r="C73" s="144" t="s">
        <v>254</v>
      </c>
      <c r="D73" s="133" t="s">
        <v>257</v>
      </c>
      <c r="E73" s="119" t="s">
        <v>168</v>
      </c>
      <c r="F73" s="1"/>
    </row>
    <row r="74" spans="1:6" s="2" customFormat="1" x14ac:dyDescent="0.2">
      <c r="A74" s="140">
        <v>45751</v>
      </c>
      <c r="B74" s="117">
        <v>-476.25</v>
      </c>
      <c r="C74" s="144" t="s">
        <v>248</v>
      </c>
      <c r="D74" s="118" t="s">
        <v>241</v>
      </c>
      <c r="E74" s="119" t="s">
        <v>249</v>
      </c>
      <c r="F74" s="1"/>
    </row>
    <row r="75" spans="1:6" s="2" customFormat="1" x14ac:dyDescent="0.2">
      <c r="A75" s="140">
        <v>45751</v>
      </c>
      <c r="B75" s="117">
        <v>10.17</v>
      </c>
      <c r="C75" s="144" t="s">
        <v>212</v>
      </c>
      <c r="D75" s="133" t="s">
        <v>257</v>
      </c>
      <c r="E75" s="119" t="s">
        <v>213</v>
      </c>
      <c r="F75" s="1"/>
    </row>
    <row r="76" spans="1:6" s="2" customFormat="1" x14ac:dyDescent="0.2">
      <c r="A76" s="140">
        <v>45751</v>
      </c>
      <c r="B76" s="117">
        <v>50.63</v>
      </c>
      <c r="C76" s="118" t="s">
        <v>238</v>
      </c>
      <c r="D76" s="133" t="s">
        <v>257</v>
      </c>
      <c r="E76" s="119" t="s">
        <v>168</v>
      </c>
      <c r="F76" s="1"/>
    </row>
    <row r="77" spans="1:6" s="2" customFormat="1" x14ac:dyDescent="0.2">
      <c r="A77" s="140">
        <v>45751</v>
      </c>
      <c r="B77" s="117">
        <v>19.29</v>
      </c>
      <c r="C77" s="118" t="s">
        <v>238</v>
      </c>
      <c r="D77" s="133" t="s">
        <v>257</v>
      </c>
      <c r="E77" s="119" t="s">
        <v>168</v>
      </c>
      <c r="F77" s="1"/>
    </row>
    <row r="78" spans="1:6" s="2" customFormat="1" x14ac:dyDescent="0.2">
      <c r="A78" s="140">
        <v>45754</v>
      </c>
      <c r="B78" s="117">
        <v>10.87</v>
      </c>
      <c r="C78" s="144" t="s">
        <v>214</v>
      </c>
      <c r="D78" s="133" t="s">
        <v>257</v>
      </c>
      <c r="E78" s="119" t="s">
        <v>168</v>
      </c>
      <c r="F78" s="1"/>
    </row>
    <row r="79" spans="1:6" s="2" customFormat="1" x14ac:dyDescent="0.2">
      <c r="A79" s="140">
        <v>45754</v>
      </c>
      <c r="B79" s="117">
        <v>44.96</v>
      </c>
      <c r="C79" s="133" t="s">
        <v>215</v>
      </c>
      <c r="D79" s="133" t="s">
        <v>257</v>
      </c>
      <c r="E79" s="134" t="s">
        <v>168</v>
      </c>
      <c r="F79" s="1"/>
    </row>
    <row r="80" spans="1:6" s="2" customFormat="1" x14ac:dyDescent="0.2">
      <c r="A80" s="140">
        <v>45758</v>
      </c>
      <c r="B80" s="117">
        <v>9.69</v>
      </c>
      <c r="C80" s="118" t="s">
        <v>216</v>
      </c>
      <c r="D80" s="133" t="s">
        <v>257</v>
      </c>
      <c r="E80" s="119" t="s">
        <v>168</v>
      </c>
      <c r="F80" s="1"/>
    </row>
    <row r="81" spans="1:7" s="2" customFormat="1" x14ac:dyDescent="0.2">
      <c r="A81" s="140">
        <v>45770</v>
      </c>
      <c r="B81" s="117">
        <v>32.950000000000003</v>
      </c>
      <c r="C81" s="118" t="s">
        <v>217</v>
      </c>
      <c r="D81" s="133" t="s">
        <v>257</v>
      </c>
      <c r="E81" s="119" t="s">
        <v>168</v>
      </c>
      <c r="F81" s="1"/>
      <c r="G81" s="138"/>
    </row>
    <row r="82" spans="1:7" s="2" customFormat="1" x14ac:dyDescent="0.2">
      <c r="A82" s="140">
        <v>45776</v>
      </c>
      <c r="B82" s="117">
        <v>45</v>
      </c>
      <c r="C82" s="118" t="s">
        <v>218</v>
      </c>
      <c r="D82" s="133" t="s">
        <v>257</v>
      </c>
      <c r="E82" s="118" t="s">
        <v>219</v>
      </c>
      <c r="F82" s="1"/>
    </row>
    <row r="83" spans="1:7" s="2" customFormat="1" x14ac:dyDescent="0.2">
      <c r="A83" s="140">
        <v>45776</v>
      </c>
      <c r="B83" s="117">
        <v>51.65</v>
      </c>
      <c r="C83" s="118" t="s">
        <v>240</v>
      </c>
      <c r="D83" s="133" t="s">
        <v>257</v>
      </c>
      <c r="E83" s="119" t="s">
        <v>242</v>
      </c>
      <c r="F83" s="1"/>
    </row>
    <row r="84" spans="1:7" s="2" customFormat="1" x14ac:dyDescent="0.2">
      <c r="A84" s="140">
        <v>45776</v>
      </c>
      <c r="B84" s="117">
        <v>9.3800000000000008</v>
      </c>
      <c r="C84" s="118" t="s">
        <v>220</v>
      </c>
      <c r="D84" s="133" t="s">
        <v>257</v>
      </c>
      <c r="E84" s="119" t="s">
        <v>168</v>
      </c>
      <c r="F84" s="1"/>
    </row>
    <row r="85" spans="1:7" s="2" customFormat="1" x14ac:dyDescent="0.2">
      <c r="A85" s="140">
        <v>45776</v>
      </c>
      <c r="B85" s="117">
        <v>46.98</v>
      </c>
      <c r="C85" s="118" t="s">
        <v>238</v>
      </c>
      <c r="D85" s="133" t="s">
        <v>257</v>
      </c>
      <c r="E85" s="119" t="s">
        <v>168</v>
      </c>
      <c r="F85" s="1"/>
    </row>
    <row r="86" spans="1:7" s="2" customFormat="1" x14ac:dyDescent="0.2">
      <c r="A86" s="140">
        <v>45776</v>
      </c>
      <c r="B86" s="117">
        <v>53.17</v>
      </c>
      <c r="C86" s="118" t="s">
        <v>238</v>
      </c>
      <c r="D86" s="133" t="s">
        <v>257</v>
      </c>
      <c r="E86" s="119" t="s">
        <v>168</v>
      </c>
      <c r="F86" s="1"/>
    </row>
    <row r="87" spans="1:7" s="2" customFormat="1" x14ac:dyDescent="0.2">
      <c r="A87" s="140">
        <v>45777</v>
      </c>
      <c r="B87" s="117">
        <v>11.57</v>
      </c>
      <c r="C87" s="118" t="s">
        <v>221</v>
      </c>
      <c r="D87" s="133" t="s">
        <v>257</v>
      </c>
      <c r="E87" s="119" t="s">
        <v>168</v>
      </c>
      <c r="F87" s="1"/>
    </row>
    <row r="88" spans="1:7" s="2" customFormat="1" x14ac:dyDescent="0.2">
      <c r="A88" s="140">
        <v>45779</v>
      </c>
      <c r="B88" s="117">
        <v>20.399999999999999</v>
      </c>
      <c r="C88" s="118" t="s">
        <v>222</v>
      </c>
      <c r="D88" s="133" t="s">
        <v>257</v>
      </c>
      <c r="E88" s="119" t="s">
        <v>168</v>
      </c>
      <c r="F88" s="1"/>
    </row>
    <row r="89" spans="1:7" s="2" customFormat="1" x14ac:dyDescent="0.2">
      <c r="A89" s="140">
        <v>45783</v>
      </c>
      <c r="B89" s="117">
        <v>820.23</v>
      </c>
      <c r="C89" s="118" t="s">
        <v>184</v>
      </c>
      <c r="D89" s="118" t="s">
        <v>241</v>
      </c>
      <c r="E89" s="119" t="s">
        <v>251</v>
      </c>
      <c r="F89" s="1"/>
    </row>
    <row r="90" spans="1:7" s="2" customFormat="1" x14ac:dyDescent="0.2">
      <c r="A90" s="140">
        <v>45784</v>
      </c>
      <c r="B90" s="117">
        <v>58</v>
      </c>
      <c r="C90" s="118" t="s">
        <v>223</v>
      </c>
      <c r="D90" s="133" t="s">
        <v>257</v>
      </c>
      <c r="E90" s="119" t="s">
        <v>168</v>
      </c>
      <c r="F90" s="1"/>
      <c r="G90" s="138"/>
    </row>
    <row r="91" spans="1:7" s="2" customFormat="1" x14ac:dyDescent="0.2">
      <c r="A91" s="140">
        <v>45784</v>
      </c>
      <c r="B91" s="117">
        <v>24.56</v>
      </c>
      <c r="C91" s="118" t="s">
        <v>238</v>
      </c>
      <c r="D91" s="133" t="s">
        <v>257</v>
      </c>
      <c r="E91" s="118" t="s">
        <v>168</v>
      </c>
      <c r="F91" s="1"/>
    </row>
    <row r="92" spans="1:7" s="2" customFormat="1" x14ac:dyDescent="0.2">
      <c r="A92" s="140">
        <v>45785</v>
      </c>
      <c r="B92" s="117">
        <v>14.6</v>
      </c>
      <c r="C92" s="118" t="s">
        <v>225</v>
      </c>
      <c r="D92" s="133" t="s">
        <v>257</v>
      </c>
      <c r="E92" s="119" t="s">
        <v>168</v>
      </c>
      <c r="F92" s="1"/>
    </row>
    <row r="93" spans="1:7" s="2" customFormat="1" x14ac:dyDescent="0.2">
      <c r="A93" s="140">
        <v>45787</v>
      </c>
      <c r="B93" s="117">
        <v>23.53</v>
      </c>
      <c r="C93" s="118" t="s">
        <v>238</v>
      </c>
      <c r="D93" s="133" t="s">
        <v>257</v>
      </c>
      <c r="E93" s="119" t="s">
        <v>168</v>
      </c>
      <c r="F93" s="1"/>
    </row>
    <row r="94" spans="1:7" s="2" customFormat="1" x14ac:dyDescent="0.2">
      <c r="A94" s="140">
        <v>45793</v>
      </c>
      <c r="B94" s="117">
        <v>551.9</v>
      </c>
      <c r="C94" s="118" t="s">
        <v>250</v>
      </c>
      <c r="D94" s="118" t="s">
        <v>241</v>
      </c>
      <c r="E94" s="119" t="s">
        <v>186</v>
      </c>
      <c r="F94" s="1"/>
    </row>
    <row r="95" spans="1:7" s="2" customFormat="1" x14ac:dyDescent="0.2">
      <c r="A95" s="140">
        <v>45793</v>
      </c>
      <c r="B95" s="117">
        <v>632.13</v>
      </c>
      <c r="C95" s="118" t="s">
        <v>243</v>
      </c>
      <c r="D95" s="133" t="s">
        <v>257</v>
      </c>
      <c r="E95" s="119" t="s">
        <v>186</v>
      </c>
      <c r="F95" s="1"/>
    </row>
    <row r="96" spans="1:7" s="2" customFormat="1" x14ac:dyDescent="0.2">
      <c r="A96" s="140">
        <v>45793</v>
      </c>
      <c r="B96" s="117">
        <v>419.41</v>
      </c>
      <c r="C96" s="118" t="s">
        <v>244</v>
      </c>
      <c r="D96" s="118" t="s">
        <v>241</v>
      </c>
      <c r="E96" s="119" t="s">
        <v>251</v>
      </c>
      <c r="F96" s="1"/>
    </row>
    <row r="97" spans="1:7" s="2" customFormat="1" x14ac:dyDescent="0.2">
      <c r="A97" s="140">
        <v>45795</v>
      </c>
      <c r="B97" s="117">
        <v>164.77</v>
      </c>
      <c r="C97" s="118" t="s">
        <v>255</v>
      </c>
      <c r="D97" s="133" t="s">
        <v>257</v>
      </c>
      <c r="E97" s="119" t="s">
        <v>168</v>
      </c>
      <c r="F97" s="1"/>
    </row>
    <row r="98" spans="1:7" s="2" customFormat="1" x14ac:dyDescent="0.2">
      <c r="A98" s="140">
        <v>45806</v>
      </c>
      <c r="B98" s="117">
        <v>23.97</v>
      </c>
      <c r="C98" s="118" t="s">
        <v>226</v>
      </c>
      <c r="D98" s="133" t="s">
        <v>257</v>
      </c>
      <c r="E98" s="119" t="s">
        <v>168</v>
      </c>
      <c r="F98" s="1"/>
    </row>
    <row r="99" spans="1:7" s="2" customFormat="1" x14ac:dyDescent="0.2">
      <c r="A99" s="140">
        <v>45813</v>
      </c>
      <c r="B99" s="117">
        <v>12.64</v>
      </c>
      <c r="C99" s="118" t="s">
        <v>227</v>
      </c>
      <c r="D99" s="133" t="s">
        <v>257</v>
      </c>
      <c r="E99" s="119" t="s">
        <v>168</v>
      </c>
      <c r="F99" s="1"/>
    </row>
    <row r="100" spans="1:7" s="2" customFormat="1" x14ac:dyDescent="0.2">
      <c r="A100" s="140">
        <v>45819</v>
      </c>
      <c r="B100" s="117">
        <v>11.22</v>
      </c>
      <c r="C100" s="118" t="s">
        <v>209</v>
      </c>
      <c r="D100" s="133" t="s">
        <v>257</v>
      </c>
      <c r="E100" s="119" t="s">
        <v>228</v>
      </c>
      <c r="F100" s="1"/>
    </row>
    <row r="101" spans="1:7" s="2" customFormat="1" x14ac:dyDescent="0.2">
      <c r="A101" s="140">
        <v>45834</v>
      </c>
      <c r="B101" s="117">
        <v>55.09</v>
      </c>
      <c r="C101" s="118" t="s">
        <v>240</v>
      </c>
      <c r="D101" s="133" t="s">
        <v>257</v>
      </c>
      <c r="E101" s="119" t="s">
        <v>180</v>
      </c>
      <c r="F101" s="1"/>
    </row>
    <row r="102" spans="1:7" s="2" customFormat="1" x14ac:dyDescent="0.2">
      <c r="A102" s="140">
        <v>45835</v>
      </c>
      <c r="B102" s="117">
        <v>12.1</v>
      </c>
      <c r="C102" s="135" t="s">
        <v>229</v>
      </c>
      <c r="D102" s="133" t="s">
        <v>257</v>
      </c>
      <c r="E102" s="134" t="s">
        <v>186</v>
      </c>
      <c r="F102" s="1"/>
    </row>
    <row r="103" spans="1:7" s="2" customFormat="1" x14ac:dyDescent="0.2">
      <c r="A103" s="140">
        <v>45835</v>
      </c>
      <c r="B103" s="117">
        <v>17.399999999999999</v>
      </c>
      <c r="C103" s="118" t="s">
        <v>230</v>
      </c>
      <c r="D103" s="133" t="s">
        <v>257</v>
      </c>
      <c r="E103" s="119" t="s">
        <v>180</v>
      </c>
      <c r="F103" s="1"/>
    </row>
    <row r="104" spans="1:7" s="2" customFormat="1" x14ac:dyDescent="0.2">
      <c r="A104" s="140">
        <v>45835</v>
      </c>
      <c r="B104" s="117">
        <v>16.62</v>
      </c>
      <c r="C104" s="118" t="s">
        <v>231</v>
      </c>
      <c r="D104" s="133" t="s">
        <v>257</v>
      </c>
      <c r="E104" s="119" t="s">
        <v>232</v>
      </c>
      <c r="F104" s="1"/>
    </row>
    <row r="105" spans="1:7" s="2" customFormat="1" x14ac:dyDescent="0.2">
      <c r="A105" s="140">
        <v>45838</v>
      </c>
      <c r="B105" s="117">
        <v>26.78</v>
      </c>
      <c r="C105" s="118" t="s">
        <v>233</v>
      </c>
      <c r="D105" s="133" t="s">
        <v>257</v>
      </c>
      <c r="E105" s="119" t="s">
        <v>210</v>
      </c>
      <c r="F105" s="1"/>
      <c r="G105" s="137"/>
    </row>
    <row r="106" spans="1:7" s="2" customFormat="1" x14ac:dyDescent="0.2">
      <c r="A106" s="140">
        <v>45838</v>
      </c>
      <c r="B106" s="117">
        <v>58</v>
      </c>
      <c r="C106" s="118" t="s">
        <v>234</v>
      </c>
      <c r="D106" s="133" t="s">
        <v>257</v>
      </c>
      <c r="E106" s="119" t="s">
        <v>168</v>
      </c>
      <c r="F106" s="1"/>
    </row>
    <row r="107" spans="1:7" s="2" customFormat="1" x14ac:dyDescent="0.2">
      <c r="A107" s="140">
        <v>45834</v>
      </c>
      <c r="B107" s="117">
        <v>49.81</v>
      </c>
      <c r="C107" s="144" t="s">
        <v>238</v>
      </c>
      <c r="D107" s="133" t="s">
        <v>257</v>
      </c>
      <c r="E107" s="119" t="s">
        <v>168</v>
      </c>
      <c r="F107" s="1"/>
    </row>
    <row r="108" spans="1:7" s="2" customFormat="1" x14ac:dyDescent="0.2">
      <c r="A108" s="140">
        <v>45834</v>
      </c>
      <c r="B108" s="117">
        <v>556.75</v>
      </c>
      <c r="C108" s="144" t="s">
        <v>252</v>
      </c>
      <c r="D108" s="118" t="s">
        <v>241</v>
      </c>
      <c r="E108" s="119" t="s">
        <v>180</v>
      </c>
      <c r="F108" s="1"/>
    </row>
    <row r="109" spans="1:7" s="2" customFormat="1" x14ac:dyDescent="0.2">
      <c r="A109" s="140">
        <v>45835</v>
      </c>
      <c r="B109" s="117">
        <v>706.13</v>
      </c>
      <c r="C109" s="144" t="s">
        <v>183</v>
      </c>
      <c r="D109" s="118" t="s">
        <v>241</v>
      </c>
      <c r="E109" s="119" t="s">
        <v>186</v>
      </c>
      <c r="F109" s="1"/>
    </row>
    <row r="110" spans="1:7" s="2" customFormat="1" x14ac:dyDescent="0.2">
      <c r="A110" s="140"/>
      <c r="B110" s="117"/>
      <c r="C110" s="118"/>
      <c r="D110" s="118"/>
      <c r="E110" s="119"/>
      <c r="F110" s="1"/>
    </row>
    <row r="111" spans="1:7" s="2" customFormat="1" x14ac:dyDescent="0.2">
      <c r="A111" s="140"/>
      <c r="B111" s="117"/>
      <c r="C111" s="144"/>
      <c r="D111" s="118"/>
      <c r="E111" s="119"/>
      <c r="F111" s="1"/>
    </row>
    <row r="112" spans="1:7" s="2" customFormat="1" x14ac:dyDescent="0.2">
      <c r="A112" s="140"/>
      <c r="B112" s="117"/>
      <c r="C112" s="144"/>
      <c r="D112" s="118"/>
      <c r="E112" s="119"/>
      <c r="F112" s="1"/>
    </row>
    <row r="113" spans="1:6" s="2" customFormat="1" x14ac:dyDescent="0.2">
      <c r="A113" s="140"/>
      <c r="B113" s="117"/>
      <c r="C113" s="118"/>
      <c r="D113" s="118"/>
      <c r="E113" s="119"/>
      <c r="F113" s="1"/>
    </row>
    <row r="114" spans="1:6" s="2" customFormat="1" x14ac:dyDescent="0.2">
      <c r="A114" s="140"/>
      <c r="B114" s="117"/>
      <c r="C114" s="118"/>
      <c r="D114" s="118"/>
      <c r="E114" s="119"/>
      <c r="F114" s="1"/>
    </row>
    <row r="115" spans="1:6" s="2" customFormat="1" x14ac:dyDescent="0.2">
      <c r="A115" s="140"/>
      <c r="B115" s="117"/>
      <c r="C115" s="118"/>
      <c r="D115" s="118"/>
      <c r="E115" s="119"/>
      <c r="F115" s="1"/>
    </row>
    <row r="116" spans="1:6" s="2" customFormat="1" x14ac:dyDescent="0.2">
      <c r="A116" s="140"/>
      <c r="B116" s="117"/>
      <c r="C116" s="135"/>
      <c r="D116" s="133"/>
      <c r="E116" s="134"/>
      <c r="F116" s="1"/>
    </row>
    <row r="117" spans="1:6" s="2" customFormat="1" x14ac:dyDescent="0.2">
      <c r="A117" s="140"/>
      <c r="B117" s="117"/>
      <c r="C117" s="144"/>
      <c r="D117" s="118"/>
      <c r="E117" s="119"/>
      <c r="F117" s="1"/>
    </row>
    <row r="118" spans="1:6" s="2" customFormat="1" x14ac:dyDescent="0.2">
      <c r="A118" s="140"/>
      <c r="B118" s="117"/>
      <c r="C118" s="144"/>
      <c r="D118" s="118"/>
      <c r="E118" s="119"/>
      <c r="F118" s="1"/>
    </row>
    <row r="119" spans="1:6" s="2" customFormat="1" x14ac:dyDescent="0.2">
      <c r="A119" s="140"/>
      <c r="B119" s="117"/>
      <c r="C119" s="118"/>
      <c r="D119" s="118"/>
      <c r="E119" s="119"/>
      <c r="F119" s="1"/>
    </row>
    <row r="120" spans="1:6" s="2" customFormat="1" x14ac:dyDescent="0.2">
      <c r="A120" s="140"/>
      <c r="B120" s="117"/>
      <c r="C120" s="118"/>
      <c r="D120" s="118"/>
      <c r="E120" s="119"/>
      <c r="F120" s="1"/>
    </row>
    <row r="121" spans="1:6" s="2" customFormat="1" x14ac:dyDescent="0.2">
      <c r="A121" s="140"/>
      <c r="B121" s="117"/>
      <c r="C121" s="118"/>
      <c r="D121" s="118"/>
      <c r="E121" s="119"/>
      <c r="F121" s="1"/>
    </row>
    <row r="122" spans="1:6" s="2" customFormat="1" x14ac:dyDescent="0.2">
      <c r="A122" s="140"/>
      <c r="B122" s="117"/>
      <c r="C122" s="118"/>
      <c r="D122" s="118"/>
      <c r="E122" s="119"/>
      <c r="F122" s="1"/>
    </row>
    <row r="123" spans="1:6" s="2" customFormat="1" x14ac:dyDescent="0.2">
      <c r="A123" s="140"/>
      <c r="B123" s="117"/>
      <c r="C123" s="118"/>
      <c r="D123" s="118"/>
      <c r="E123" s="119"/>
      <c r="F123" s="1"/>
    </row>
    <row r="124" spans="1:6" s="2" customFormat="1" x14ac:dyDescent="0.2">
      <c r="A124" s="140"/>
      <c r="B124" s="117"/>
      <c r="C124" s="118"/>
      <c r="D124" s="118"/>
      <c r="E124" s="119"/>
      <c r="F124" s="1"/>
    </row>
    <row r="125" spans="1:6" s="2" customFormat="1" x14ac:dyDescent="0.2">
      <c r="A125" s="140"/>
      <c r="B125" s="117"/>
      <c r="C125" s="118"/>
      <c r="D125" s="118"/>
      <c r="E125" s="119"/>
      <c r="F125" s="1"/>
    </row>
    <row r="126" spans="1:6" s="2" customFormat="1" x14ac:dyDescent="0.2">
      <c r="A126" s="140"/>
      <c r="B126" s="117"/>
      <c r="C126" s="144"/>
      <c r="D126" s="118"/>
      <c r="E126" s="119"/>
      <c r="F126" s="1"/>
    </row>
    <row r="127" spans="1:6" s="2" customFormat="1" x14ac:dyDescent="0.2">
      <c r="A127" s="140"/>
      <c r="B127" s="117"/>
      <c r="C127" s="144"/>
      <c r="D127" s="118"/>
      <c r="E127" s="119"/>
      <c r="F127" s="1"/>
    </row>
    <row r="128" spans="1:6" s="2" customFormat="1" x14ac:dyDescent="0.2">
      <c r="A128" s="140"/>
      <c r="B128" s="117"/>
      <c r="C128" s="144"/>
      <c r="D128" s="118"/>
      <c r="E128" s="119"/>
      <c r="F128" s="1"/>
    </row>
    <row r="129" spans="1:6" s="2" customFormat="1" x14ac:dyDescent="0.2">
      <c r="A129" s="140"/>
      <c r="B129" s="117"/>
      <c r="C129" s="144"/>
      <c r="D129" s="118"/>
      <c r="E129" s="119"/>
      <c r="F129" s="1"/>
    </row>
    <row r="130" spans="1:6" s="2" customFormat="1" x14ac:dyDescent="0.2">
      <c r="A130" s="140"/>
      <c r="B130" s="117"/>
      <c r="C130" s="144"/>
      <c r="D130" s="118"/>
      <c r="E130" s="119"/>
      <c r="F130" s="1"/>
    </row>
    <row r="131" spans="1:6" s="2" customFormat="1" x14ac:dyDescent="0.2">
      <c r="A131" s="140"/>
      <c r="B131" s="117"/>
      <c r="C131" s="144"/>
      <c r="D131" s="118"/>
      <c r="E131" s="119"/>
      <c r="F131" s="1"/>
    </row>
    <row r="132" spans="1:6" s="2" customFormat="1" x14ac:dyDescent="0.2">
      <c r="A132" s="140"/>
      <c r="B132" s="117"/>
      <c r="C132" s="144"/>
      <c r="D132" s="118"/>
      <c r="E132" s="119"/>
      <c r="F132" s="1"/>
    </row>
    <row r="133" spans="1:6" s="2" customFormat="1" x14ac:dyDescent="0.2">
      <c r="A133" s="140"/>
      <c r="B133" s="117"/>
      <c r="C133" s="135"/>
      <c r="D133" s="133"/>
      <c r="E133" s="134"/>
      <c r="F133" s="1"/>
    </row>
    <row r="134" spans="1:6" s="2" customFormat="1" x14ac:dyDescent="0.2">
      <c r="A134" s="140"/>
      <c r="B134" s="117"/>
      <c r="C134" s="135"/>
      <c r="D134" s="133"/>
      <c r="E134" s="134"/>
      <c r="F134" s="1"/>
    </row>
    <row r="135" spans="1:6" s="2" customFormat="1" x14ac:dyDescent="0.2">
      <c r="A135" s="140"/>
      <c r="B135" s="117"/>
      <c r="C135" s="118"/>
      <c r="D135" s="118"/>
      <c r="E135" s="119"/>
      <c r="F135" s="1"/>
    </row>
    <row r="136" spans="1:6" s="2" customFormat="1" x14ac:dyDescent="0.2">
      <c r="A136" s="140"/>
      <c r="B136" s="117"/>
      <c r="C136" s="118"/>
      <c r="D136" s="118"/>
      <c r="E136" s="139"/>
      <c r="F136" s="1"/>
    </row>
    <row r="137" spans="1:6" s="2" customFormat="1" x14ac:dyDescent="0.2">
      <c r="A137" s="140"/>
      <c r="B137" s="117"/>
      <c r="C137" s="118"/>
      <c r="D137" s="118"/>
      <c r="E137" s="139"/>
      <c r="F137" s="1"/>
    </row>
    <row r="138" spans="1:6" s="2" customFormat="1" x14ac:dyDescent="0.2">
      <c r="A138" s="140"/>
      <c r="B138" s="117"/>
      <c r="C138" s="144"/>
      <c r="D138" s="144"/>
      <c r="E138" s="148"/>
      <c r="F138" s="1"/>
    </row>
    <row r="139" spans="1:6" s="2" customFormat="1" x14ac:dyDescent="0.2">
      <c r="A139" s="140"/>
      <c r="B139" s="117"/>
      <c r="C139" s="144"/>
      <c r="D139" s="118"/>
      <c r="E139" s="119"/>
      <c r="F139" s="1"/>
    </row>
    <row r="140" spans="1:6" s="2" customFormat="1" x14ac:dyDescent="0.2">
      <c r="A140" s="140"/>
      <c r="B140" s="117"/>
      <c r="C140" s="144"/>
      <c r="D140" s="118"/>
      <c r="E140" s="119"/>
      <c r="F140" s="1"/>
    </row>
    <row r="141" spans="1:6" s="2" customFormat="1" x14ac:dyDescent="0.2">
      <c r="A141" s="140"/>
      <c r="B141" s="117"/>
      <c r="C141" s="118"/>
      <c r="D141" s="118"/>
      <c r="E141" s="119"/>
      <c r="F141" s="1"/>
    </row>
    <row r="142" spans="1:6" s="2" customFormat="1" x14ac:dyDescent="0.2">
      <c r="A142" s="140"/>
      <c r="B142" s="117"/>
      <c r="C142" s="118"/>
      <c r="D142" s="118"/>
      <c r="E142" s="139"/>
      <c r="F142" s="1"/>
    </row>
    <row r="143" spans="1:6" s="2" customFormat="1" x14ac:dyDescent="0.2">
      <c r="A143" s="140"/>
      <c r="B143" s="117"/>
      <c r="C143" s="146"/>
      <c r="D143" s="146"/>
      <c r="E143" s="151"/>
      <c r="F143" s="1"/>
    </row>
    <row r="144" spans="1:6" s="2" customFormat="1" x14ac:dyDescent="0.2">
      <c r="A144" s="140"/>
      <c r="B144" s="117"/>
      <c r="C144" s="146"/>
      <c r="D144" s="146"/>
      <c r="E144" s="149"/>
      <c r="F144" s="1"/>
    </row>
    <row r="145" spans="1:6" s="2" customFormat="1" x14ac:dyDescent="0.2">
      <c r="A145" s="140"/>
      <c r="B145" s="117"/>
      <c r="C145" s="146"/>
      <c r="D145" s="146"/>
      <c r="E145" s="151"/>
      <c r="F145" s="1"/>
    </row>
    <row r="146" spans="1:6" s="2" customFormat="1" x14ac:dyDescent="0.2">
      <c r="A146" s="143"/>
      <c r="B146" s="117"/>
      <c r="C146" s="118"/>
      <c r="D146" s="118"/>
      <c r="E146" s="119"/>
      <c r="F146" s="1"/>
    </row>
    <row r="147" spans="1:6" s="2" customFormat="1" x14ac:dyDescent="0.2">
      <c r="A147" s="143"/>
      <c r="B147" s="117"/>
      <c r="C147" s="144"/>
      <c r="D147" s="118"/>
      <c r="E147" s="119"/>
      <c r="F147" s="1"/>
    </row>
    <row r="148" spans="1:6" s="2" customFormat="1" x14ac:dyDescent="0.2">
      <c r="A148" s="143"/>
      <c r="B148" s="117"/>
      <c r="C148" s="118"/>
      <c r="D148" s="118"/>
      <c r="E148" s="119"/>
      <c r="F148" s="1"/>
    </row>
    <row r="149" spans="1:6" s="2" customFormat="1" x14ac:dyDescent="0.2">
      <c r="A149" s="143"/>
      <c r="B149" s="117"/>
      <c r="C149" s="118"/>
      <c r="D149" s="118"/>
      <c r="E149" s="119"/>
      <c r="F149" s="1"/>
    </row>
    <row r="150" spans="1:6" s="2" customFormat="1" x14ac:dyDescent="0.2">
      <c r="A150" s="143"/>
      <c r="B150" s="117"/>
      <c r="C150" s="118"/>
      <c r="D150" s="118"/>
      <c r="E150" s="119"/>
      <c r="F150" s="1"/>
    </row>
    <row r="151" spans="1:6" s="2" customFormat="1" x14ac:dyDescent="0.2">
      <c r="A151" s="143"/>
      <c r="B151" s="117"/>
      <c r="C151" s="118"/>
      <c r="D151" s="118"/>
      <c r="E151" s="119"/>
      <c r="F151" s="1"/>
    </row>
    <row r="152" spans="1:6" s="2" customFormat="1" x14ac:dyDescent="0.2">
      <c r="A152" s="140"/>
      <c r="B152" s="117"/>
      <c r="C152" s="145"/>
      <c r="D152" s="118"/>
      <c r="E152" s="139"/>
      <c r="F152" s="1"/>
    </row>
    <row r="153" spans="1:6" s="2" customFormat="1" x14ac:dyDescent="0.2">
      <c r="A153" s="140"/>
      <c r="B153" s="117"/>
      <c r="C153" s="145"/>
      <c r="D153" s="118"/>
      <c r="E153" s="139"/>
      <c r="F153" s="1"/>
    </row>
    <row r="154" spans="1:6" s="2" customFormat="1" x14ac:dyDescent="0.2">
      <c r="A154" s="140"/>
      <c r="B154" s="117"/>
      <c r="C154" s="145"/>
      <c r="D154" s="118"/>
      <c r="E154" s="139"/>
      <c r="F154" s="1"/>
    </row>
    <row r="155" spans="1:6" s="2" customFormat="1" x14ac:dyDescent="0.2">
      <c r="A155" s="140"/>
      <c r="B155" s="117"/>
      <c r="C155" s="141"/>
      <c r="D155" s="118"/>
      <c r="E155" s="119"/>
      <c r="F155" s="1"/>
    </row>
    <row r="156" spans="1:6" s="2" customFormat="1" x14ac:dyDescent="0.2">
      <c r="A156" s="140"/>
      <c r="B156" s="117"/>
      <c r="C156" s="147"/>
      <c r="D156" s="133"/>
      <c r="E156" s="134"/>
      <c r="F156" s="1"/>
    </row>
    <row r="157" spans="1:6" s="2" customFormat="1" x14ac:dyDescent="0.2">
      <c r="A157" s="140"/>
      <c r="B157" s="117"/>
      <c r="C157" s="141"/>
      <c r="D157" s="118"/>
      <c r="E157" s="119"/>
      <c r="F157" s="1"/>
    </row>
    <row r="158" spans="1:6" s="2" customFormat="1" x14ac:dyDescent="0.2">
      <c r="A158" s="140"/>
      <c r="B158" s="117"/>
      <c r="C158" s="141"/>
      <c r="D158" s="118"/>
      <c r="E158" s="119"/>
      <c r="F158" s="1"/>
    </row>
    <row r="159" spans="1:6" s="2" customFormat="1" x14ac:dyDescent="0.2">
      <c r="A159" s="140"/>
      <c r="B159" s="117"/>
      <c r="C159" s="141"/>
      <c r="D159" s="118"/>
      <c r="E159" s="119"/>
      <c r="F159" s="1"/>
    </row>
    <row r="160" spans="1:6" s="2" customFormat="1" x14ac:dyDescent="0.2">
      <c r="A160" s="140"/>
      <c r="B160" s="117"/>
      <c r="C160" s="141"/>
      <c r="D160" s="118"/>
      <c r="E160" s="119"/>
      <c r="F160" s="1"/>
    </row>
    <row r="161" spans="1:6" s="2" customFormat="1" x14ac:dyDescent="0.2">
      <c r="A161" s="140"/>
      <c r="B161" s="117"/>
      <c r="C161" s="141"/>
      <c r="D161" s="118"/>
      <c r="E161" s="119"/>
      <c r="F161" s="1"/>
    </row>
    <row r="162" spans="1:6" s="2" customFormat="1" x14ac:dyDescent="0.2">
      <c r="A162" s="140"/>
      <c r="B162" s="117"/>
      <c r="C162" s="141"/>
      <c r="D162" s="118"/>
      <c r="E162" s="119"/>
      <c r="F162" s="1"/>
    </row>
    <row r="163" spans="1:6" s="2" customFormat="1" x14ac:dyDescent="0.2">
      <c r="A163" s="140"/>
      <c r="B163" s="117"/>
      <c r="C163" s="141"/>
      <c r="D163" s="118"/>
      <c r="E163" s="119"/>
      <c r="F163" s="1"/>
    </row>
    <row r="164" spans="1:6" s="2" customFormat="1" x14ac:dyDescent="0.2">
      <c r="A164" s="140"/>
      <c r="B164" s="117"/>
      <c r="C164" s="145"/>
      <c r="D164" s="118"/>
      <c r="E164" s="119"/>
      <c r="F164" s="1"/>
    </row>
    <row r="165" spans="1:6" s="2" customFormat="1" x14ac:dyDescent="0.2">
      <c r="A165" s="140"/>
      <c r="B165" s="117"/>
      <c r="C165" s="141"/>
      <c r="D165" s="118"/>
      <c r="E165" s="119"/>
      <c r="F165" s="1"/>
    </row>
    <row r="166" spans="1:6" s="2" customFormat="1" x14ac:dyDescent="0.2">
      <c r="A166" s="140"/>
      <c r="B166" s="117"/>
      <c r="C166" s="145"/>
      <c r="D166" s="118"/>
      <c r="E166" s="139"/>
      <c r="F166" s="1"/>
    </row>
    <row r="167" spans="1:6" s="2" customFormat="1" x14ac:dyDescent="0.2">
      <c r="A167" s="140"/>
      <c r="B167" s="117"/>
      <c r="C167" s="145"/>
      <c r="D167" s="118"/>
      <c r="E167" s="139"/>
      <c r="F167" s="1"/>
    </row>
    <row r="168" spans="1:6" s="2" customFormat="1" x14ac:dyDescent="0.2">
      <c r="A168" s="140"/>
      <c r="B168" s="117"/>
      <c r="C168" s="145"/>
      <c r="D168" s="118"/>
      <c r="E168" s="139"/>
      <c r="F168" s="1"/>
    </row>
    <row r="169" spans="1:6" s="2" customFormat="1" x14ac:dyDescent="0.2">
      <c r="A169" s="140"/>
      <c r="B169" s="117"/>
      <c r="C169" s="145"/>
      <c r="D169" s="118"/>
      <c r="E169" s="139"/>
      <c r="F169" s="1"/>
    </row>
    <row r="170" spans="1:6" s="2" customFormat="1" x14ac:dyDescent="0.2">
      <c r="A170" s="140"/>
      <c r="B170" s="117"/>
      <c r="C170" s="145"/>
      <c r="D170" s="118"/>
      <c r="E170" s="139"/>
      <c r="F170" s="1"/>
    </row>
    <row r="171" spans="1:6" s="2" customFormat="1" x14ac:dyDescent="0.2">
      <c r="A171" s="140"/>
      <c r="B171" s="117"/>
      <c r="C171" s="141"/>
      <c r="D171" s="144"/>
      <c r="E171" s="150"/>
      <c r="F171" s="1"/>
    </row>
    <row r="172" spans="1:6" s="2" customFormat="1" x14ac:dyDescent="0.2">
      <c r="A172" s="140"/>
      <c r="B172" s="117"/>
      <c r="C172" s="141"/>
      <c r="D172" s="118"/>
      <c r="E172" s="119"/>
      <c r="F172" s="1"/>
    </row>
    <row r="173" spans="1:6" s="2" customFormat="1" x14ac:dyDescent="0.2">
      <c r="A173" s="140"/>
      <c r="B173" s="117"/>
      <c r="C173" s="145"/>
      <c r="D173" s="118"/>
      <c r="E173" s="139"/>
      <c r="F173" s="1"/>
    </row>
    <row r="174" spans="1:6" s="2" customFormat="1" x14ac:dyDescent="0.2">
      <c r="A174" s="140"/>
      <c r="B174" s="117"/>
      <c r="C174" s="145"/>
      <c r="D174" s="118"/>
      <c r="E174" s="139"/>
      <c r="F174" s="1"/>
    </row>
    <row r="175" spans="1:6" s="2" customFormat="1" x14ac:dyDescent="0.2">
      <c r="A175" s="140"/>
      <c r="B175" s="117"/>
      <c r="C175" s="145"/>
      <c r="D175" s="118"/>
      <c r="E175" s="139"/>
      <c r="F175" s="1"/>
    </row>
    <row r="176" spans="1:6" s="2" customFormat="1" x14ac:dyDescent="0.2">
      <c r="A176" s="140"/>
      <c r="B176" s="117"/>
      <c r="C176" s="145"/>
      <c r="D176" s="118"/>
      <c r="E176" s="139"/>
      <c r="F176" s="1"/>
    </row>
    <row r="177" spans="1:6" s="2" customFormat="1" x14ac:dyDescent="0.2">
      <c r="A177" s="140"/>
      <c r="B177" s="117"/>
      <c r="C177" s="145"/>
      <c r="D177" s="118"/>
      <c r="E177" s="139"/>
      <c r="F177" s="1"/>
    </row>
    <row r="178" spans="1:6" s="2" customFormat="1" x14ac:dyDescent="0.2">
      <c r="A178" s="140"/>
      <c r="B178" s="117"/>
      <c r="C178" s="145"/>
      <c r="D178" s="118"/>
      <c r="E178" s="119"/>
      <c r="F178" s="1"/>
    </row>
    <row r="179" spans="1:6" s="2" customFormat="1" x14ac:dyDescent="0.2">
      <c r="A179" s="140"/>
      <c r="B179" s="117"/>
      <c r="C179" s="141"/>
      <c r="D179" s="144"/>
      <c r="E179" s="148"/>
      <c r="F179" s="1"/>
    </row>
    <row r="180" spans="1:6" s="2" customFormat="1" x14ac:dyDescent="0.2">
      <c r="A180" s="142"/>
      <c r="B180" s="117"/>
      <c r="C180" s="145"/>
      <c r="D180" s="118"/>
      <c r="E180" s="119"/>
      <c r="F180" s="1"/>
    </row>
    <row r="181" spans="1:6" s="2" customFormat="1" x14ac:dyDescent="0.2">
      <c r="A181" s="142"/>
      <c r="B181" s="117"/>
      <c r="C181" s="145"/>
      <c r="D181" s="118"/>
      <c r="E181" s="119"/>
      <c r="F181" s="1"/>
    </row>
    <row r="182" spans="1:6" s="2" customFormat="1" x14ac:dyDescent="0.2">
      <c r="A182" s="140"/>
      <c r="B182" s="117"/>
      <c r="C182" s="145"/>
      <c r="D182" s="118"/>
      <c r="E182" s="119"/>
      <c r="F182" s="1"/>
    </row>
    <row r="183" spans="1:6" s="2" customFormat="1" x14ac:dyDescent="0.2">
      <c r="A183" s="140"/>
      <c r="B183" s="117"/>
      <c r="C183" s="145"/>
      <c r="D183" s="118"/>
      <c r="E183" s="119"/>
      <c r="F183" s="1"/>
    </row>
    <row r="184" spans="1:6" s="2" customFormat="1" x14ac:dyDescent="0.2">
      <c r="A184" s="140"/>
      <c r="B184" s="117"/>
      <c r="C184" s="145"/>
      <c r="D184" s="118"/>
      <c r="E184" s="139"/>
      <c r="F184" s="1"/>
    </row>
    <row r="185" spans="1:6" s="2" customFormat="1" x14ac:dyDescent="0.2">
      <c r="A185" s="140"/>
      <c r="B185" s="117"/>
      <c r="C185" s="145"/>
      <c r="D185" s="118"/>
      <c r="E185" s="139"/>
      <c r="F185" s="1"/>
    </row>
    <row r="186" spans="1:6" s="2" customFormat="1" x14ac:dyDescent="0.2">
      <c r="A186" s="140"/>
      <c r="B186" s="117"/>
      <c r="C186" s="141"/>
      <c r="D186" s="118"/>
      <c r="E186" s="119"/>
      <c r="F186" s="1"/>
    </row>
    <row r="187" spans="1:6" s="2" customFormat="1" x14ac:dyDescent="0.2">
      <c r="A187" s="140"/>
      <c r="B187" s="117"/>
      <c r="C187" s="141"/>
      <c r="D187" s="118"/>
      <c r="E187" s="119"/>
      <c r="F187" s="1"/>
    </row>
    <row r="188" spans="1:6" s="2" customFormat="1" x14ac:dyDescent="0.2">
      <c r="A188" s="140"/>
      <c r="B188" s="117"/>
      <c r="C188" s="141"/>
      <c r="D188" s="118"/>
      <c r="E188" s="119"/>
      <c r="F188" s="1"/>
    </row>
    <row r="189" spans="1:6" s="2" customFormat="1" x14ac:dyDescent="0.2">
      <c r="A189" s="140"/>
      <c r="B189" s="117"/>
      <c r="C189" s="141"/>
      <c r="D189" s="118"/>
      <c r="E189" s="119"/>
      <c r="F189" s="1"/>
    </row>
    <row r="190" spans="1:6" s="2" customFormat="1" x14ac:dyDescent="0.2">
      <c r="A190" s="140"/>
      <c r="B190" s="117"/>
      <c r="C190" s="141"/>
      <c r="D190" s="118"/>
      <c r="E190" s="119"/>
      <c r="F190" s="1"/>
    </row>
    <row r="191" spans="1:6" s="2" customFormat="1" x14ac:dyDescent="0.2">
      <c r="A191" s="140"/>
      <c r="B191" s="141"/>
      <c r="C191" s="141"/>
      <c r="D191" s="118"/>
      <c r="E191" s="119"/>
      <c r="F191" s="1"/>
    </row>
    <row r="192" spans="1:6" s="2" customFormat="1" x14ac:dyDescent="0.2">
      <c r="A192" s="140"/>
      <c r="B192" s="141"/>
      <c r="C192" s="141"/>
      <c r="D192" s="118"/>
      <c r="E192" s="119"/>
      <c r="F192" s="1"/>
    </row>
    <row r="193" spans="1:6" s="2" customFormat="1" ht="12.75" customHeight="1" x14ac:dyDescent="0.2">
      <c r="A193" s="140"/>
      <c r="B193" s="141"/>
      <c r="C193" s="141"/>
      <c r="D193" s="118"/>
      <c r="E193" s="119"/>
      <c r="F193" s="1"/>
    </row>
    <row r="194" spans="1:6" s="2" customFormat="1" ht="12.75" customHeight="1" x14ac:dyDescent="0.2">
      <c r="A194" s="116"/>
      <c r="B194" s="117"/>
      <c r="C194" s="118"/>
      <c r="D194" s="118"/>
      <c r="E194" s="119"/>
      <c r="F194" s="1"/>
    </row>
    <row r="195" spans="1:6" s="2" customFormat="1" x14ac:dyDescent="0.2">
      <c r="A195" s="72" t="s">
        <v>178</v>
      </c>
      <c r="B195" s="73">
        <f>SUM(B37:B194)</f>
        <v>7901.9200000000028</v>
      </c>
      <c r="C195" s="127" t="str">
        <f>IF(SUBTOTAL(3,B82:B194)=SUBTOTAL(103,B82:B194),'[1]Summary and sign-off'!$A$48,'[1]Summary and sign-off'!$A$49)</f>
        <v>Check - there are no hidden rows with data</v>
      </c>
      <c r="D195" s="160">
        <f>IF('[1]Summary and sign-off'!F96='[1]Summary and sign-off'!F94,'[1]Summary and sign-off'!A91,'[1]Summary and sign-off'!A90)</f>
        <v>0</v>
      </c>
      <c r="E195" s="160"/>
      <c r="F195" s="1"/>
    </row>
    <row r="196" spans="1:6" s="2" customFormat="1" x14ac:dyDescent="0.2">
      <c r="A196" s="17"/>
      <c r="B196" s="19"/>
      <c r="C196" s="17"/>
      <c r="D196" s="17"/>
      <c r="E196" s="17"/>
      <c r="F196" s="1"/>
    </row>
    <row r="197" spans="1:6" s="2" customFormat="1" ht="15.75" x14ac:dyDescent="0.2">
      <c r="A197" s="161" t="s">
        <v>125</v>
      </c>
      <c r="B197" s="161"/>
      <c r="C197" s="161"/>
      <c r="D197" s="161"/>
      <c r="E197" s="161"/>
      <c r="F197" s="1"/>
    </row>
    <row r="198" spans="1:6" s="2" customFormat="1" ht="25.5" x14ac:dyDescent="0.2">
      <c r="A198" s="24" t="s">
        <v>117</v>
      </c>
      <c r="B198" s="24" t="s">
        <v>62</v>
      </c>
      <c r="C198" s="24" t="s">
        <v>126</v>
      </c>
      <c r="D198" s="24" t="s">
        <v>127</v>
      </c>
      <c r="E198" s="24" t="s">
        <v>121</v>
      </c>
      <c r="F198" s="1"/>
    </row>
    <row r="199" spans="1:6" s="2" customFormat="1" x14ac:dyDescent="0.2">
      <c r="A199" s="96"/>
      <c r="B199" s="97"/>
      <c r="C199" s="98"/>
      <c r="D199" s="98"/>
      <c r="E199" s="99"/>
      <c r="F199" s="1"/>
    </row>
    <row r="200" spans="1:6" s="2" customFormat="1" x14ac:dyDescent="0.2">
      <c r="A200" s="116"/>
      <c r="B200" s="117"/>
      <c r="C200" s="118"/>
      <c r="D200" s="118"/>
      <c r="E200" s="119"/>
      <c r="F200" s="1"/>
    </row>
    <row r="201" spans="1:6" s="2" customFormat="1" x14ac:dyDescent="0.2">
      <c r="A201" s="116"/>
      <c r="B201" s="117"/>
      <c r="C201" s="118"/>
      <c r="D201" s="118"/>
      <c r="E201" s="119"/>
      <c r="F201" s="1"/>
    </row>
    <row r="202" spans="1:6" s="2" customFormat="1" x14ac:dyDescent="0.2">
      <c r="A202" s="116"/>
      <c r="B202" s="117"/>
      <c r="C202" s="118"/>
      <c r="D202" s="118"/>
      <c r="E202" s="119"/>
      <c r="F202" s="1"/>
    </row>
    <row r="203" spans="1:6" s="2" customFormat="1" x14ac:dyDescent="0.2">
      <c r="A203" s="116"/>
      <c r="B203" s="117"/>
      <c r="C203" s="118"/>
      <c r="D203" s="118"/>
      <c r="E203" s="119"/>
      <c r="F203" s="1"/>
    </row>
    <row r="204" spans="1:6" s="2" customFormat="1" x14ac:dyDescent="0.2">
      <c r="A204" s="116"/>
      <c r="B204" s="117"/>
      <c r="C204" s="118"/>
      <c r="D204" s="118"/>
      <c r="E204" s="119"/>
      <c r="F204" s="1"/>
    </row>
    <row r="205" spans="1:6" s="2" customFormat="1" x14ac:dyDescent="0.2">
      <c r="A205" s="116"/>
      <c r="B205" s="117"/>
      <c r="C205" s="118"/>
      <c r="D205" s="118"/>
      <c r="E205" s="119"/>
      <c r="F205" s="1"/>
    </row>
    <row r="206" spans="1:6" s="2" customFormat="1" x14ac:dyDescent="0.2">
      <c r="A206" s="116"/>
      <c r="B206" s="117"/>
      <c r="C206" s="118"/>
      <c r="D206" s="118"/>
      <c r="E206" s="119"/>
      <c r="F206" s="1"/>
    </row>
    <row r="207" spans="1:6" s="2" customFormat="1" x14ac:dyDescent="0.2">
      <c r="A207" s="116"/>
      <c r="B207" s="117"/>
      <c r="C207" s="118"/>
      <c r="D207" s="118"/>
      <c r="E207" s="119"/>
      <c r="F207" s="1"/>
    </row>
    <row r="208" spans="1:6" s="2" customFormat="1" x14ac:dyDescent="0.2">
      <c r="A208" s="116"/>
      <c r="B208" s="117"/>
      <c r="C208" s="118"/>
      <c r="D208" s="118"/>
      <c r="E208" s="119"/>
      <c r="F208" s="1"/>
    </row>
    <row r="209" spans="1:6" s="2" customFormat="1" x14ac:dyDescent="0.2">
      <c r="A209" s="116"/>
      <c r="B209" s="117"/>
      <c r="C209" s="118"/>
      <c r="D209" s="118"/>
      <c r="E209" s="119"/>
      <c r="F209" s="1"/>
    </row>
    <row r="210" spans="1:6" s="2" customFormat="1" x14ac:dyDescent="0.2">
      <c r="A210" s="116"/>
      <c r="B210" s="117"/>
      <c r="C210" s="118"/>
      <c r="D210" s="118"/>
      <c r="E210" s="119"/>
      <c r="F210" s="1"/>
    </row>
    <row r="211" spans="1:6" s="2" customFormat="1" x14ac:dyDescent="0.2">
      <c r="A211" s="116"/>
      <c r="B211" s="117"/>
      <c r="C211" s="118"/>
      <c r="D211" s="118"/>
      <c r="E211" s="119"/>
      <c r="F211" s="1"/>
    </row>
    <row r="212" spans="1:6" s="2" customFormat="1" x14ac:dyDescent="0.2">
      <c r="A212" s="116"/>
      <c r="B212" s="117"/>
      <c r="C212" s="118"/>
      <c r="D212" s="118"/>
      <c r="E212" s="119"/>
      <c r="F212" s="1"/>
    </row>
    <row r="213" spans="1:6" s="2" customFormat="1" x14ac:dyDescent="0.2">
      <c r="A213" s="116"/>
      <c r="B213" s="117"/>
      <c r="C213" s="118"/>
      <c r="D213" s="118"/>
      <c r="E213" s="119"/>
      <c r="F213" s="1"/>
    </row>
    <row r="214" spans="1:6" s="2" customFormat="1" hidden="1" x14ac:dyDescent="0.2">
      <c r="A214" s="116"/>
      <c r="B214" s="117"/>
      <c r="C214" s="118"/>
      <c r="D214" s="118"/>
      <c r="E214" s="119"/>
      <c r="F214" s="1"/>
    </row>
    <row r="215" spans="1:6" ht="19.5" customHeight="1" x14ac:dyDescent="0.2">
      <c r="A215" s="116"/>
      <c r="B215" s="117"/>
      <c r="C215" s="118"/>
      <c r="D215" s="118"/>
      <c r="E215" s="119"/>
      <c r="F215" s="17"/>
    </row>
    <row r="216" spans="1:6" ht="10.5" customHeight="1" x14ac:dyDescent="0.2">
      <c r="A216" s="116"/>
      <c r="B216" s="117"/>
      <c r="C216" s="118"/>
      <c r="D216" s="118"/>
      <c r="E216" s="119"/>
      <c r="F216" s="17"/>
    </row>
    <row r="217" spans="1:6" ht="34.5" customHeight="1" x14ac:dyDescent="0.2">
      <c r="A217" s="116"/>
      <c r="B217" s="117"/>
      <c r="C217" s="118"/>
      <c r="D217" s="118"/>
      <c r="E217" s="119"/>
      <c r="F217" s="17"/>
    </row>
    <row r="218" spans="1:6" x14ac:dyDescent="0.2">
      <c r="A218" s="116"/>
      <c r="B218" s="117"/>
      <c r="C218" s="118"/>
      <c r="D218" s="118"/>
      <c r="E218" s="119"/>
      <c r="F218" s="17"/>
    </row>
    <row r="219" spans="1:6" x14ac:dyDescent="0.2">
      <c r="A219" s="96"/>
      <c r="B219" s="97"/>
      <c r="C219" s="98"/>
      <c r="D219" s="98"/>
      <c r="E219" s="99"/>
      <c r="F219" s="17"/>
    </row>
    <row r="220" spans="1:6" ht="12.6" customHeight="1" x14ac:dyDescent="0.2">
      <c r="A220" s="72" t="s">
        <v>128</v>
      </c>
      <c r="B220" s="73">
        <f>SUM(B199:B219)</f>
        <v>0</v>
      </c>
      <c r="C220" s="127" t="str">
        <f>IF(SUBTOTAL(3,B199:B219)=SUBTOTAL(103,B199:B219),'Summary and sign-off'!$A$48,'Summary and sign-off'!$A$49)</f>
        <v>Check - there are no hidden rows with data</v>
      </c>
      <c r="D220" s="160" t="str">
        <f>IF('Summary and sign-off'!F57='Summary and sign-off'!F54,'Summary and sign-off'!A51,'Summary and sign-off'!A50)</f>
        <v>Check - each entry provides sufficient information</v>
      </c>
      <c r="E220" s="160"/>
      <c r="F220" s="17"/>
    </row>
    <row r="221" spans="1:6" ht="12.95" customHeight="1" x14ac:dyDescent="0.2">
      <c r="A221" s="17"/>
      <c r="B221" s="58"/>
      <c r="C221" s="19"/>
      <c r="D221" s="17"/>
      <c r="E221" s="17"/>
      <c r="F221" s="17"/>
    </row>
    <row r="222" spans="1:6" ht="15" x14ac:dyDescent="0.2">
      <c r="A222" s="31" t="s">
        <v>129</v>
      </c>
      <c r="B222" s="59">
        <f>B31+B195+B220</f>
        <v>12785.950000000003</v>
      </c>
      <c r="C222" s="32"/>
      <c r="D222" s="32"/>
      <c r="E222" s="32"/>
      <c r="F222" s="17"/>
    </row>
    <row r="223" spans="1:6" x14ac:dyDescent="0.2">
      <c r="A223" s="17"/>
      <c r="B223" s="19"/>
      <c r="C223" s="17"/>
      <c r="D223" s="17"/>
      <c r="E223" s="17"/>
      <c r="F223" s="17"/>
    </row>
    <row r="224" spans="1:6" ht="12.95" customHeight="1" x14ac:dyDescent="0.2">
      <c r="A224" s="18" t="s">
        <v>73</v>
      </c>
      <c r="B224" s="19"/>
      <c r="C224" s="17"/>
      <c r="D224" s="17"/>
      <c r="E224" s="17"/>
      <c r="F224" s="17"/>
    </row>
    <row r="225" spans="1:6" x14ac:dyDescent="0.2">
      <c r="A225" s="20" t="s">
        <v>130</v>
      </c>
      <c r="F225" s="17"/>
    </row>
    <row r="226" spans="1:6" x14ac:dyDescent="0.2">
      <c r="A226" s="20" t="s">
        <v>131</v>
      </c>
      <c r="B226" s="17"/>
      <c r="D226" s="17"/>
      <c r="F226" s="17"/>
    </row>
    <row r="227" spans="1:6" x14ac:dyDescent="0.2">
      <c r="A227" s="20" t="s">
        <v>132</v>
      </c>
      <c r="F227" s="17"/>
    </row>
    <row r="228" spans="1:6" hidden="1" x14ac:dyDescent="0.2">
      <c r="A228" s="20" t="s">
        <v>79</v>
      </c>
      <c r="B228" s="19"/>
      <c r="C228" s="17"/>
      <c r="D228" s="17"/>
      <c r="E228" s="17"/>
      <c r="F228" s="17"/>
    </row>
    <row r="229" spans="1:6" x14ac:dyDescent="0.2">
      <c r="A229" s="20" t="s">
        <v>133</v>
      </c>
      <c r="B229" s="17"/>
      <c r="D229" s="17"/>
    </row>
    <row r="230" spans="1:6" x14ac:dyDescent="0.2">
      <c r="A230" s="20" t="s">
        <v>134</v>
      </c>
    </row>
    <row r="231" spans="1:6" x14ac:dyDescent="0.2">
      <c r="A231" s="20" t="s">
        <v>135</v>
      </c>
      <c r="B231" s="20"/>
      <c r="C231" s="20"/>
      <c r="D231" s="20"/>
    </row>
    <row r="232" spans="1:6" x14ac:dyDescent="0.2">
      <c r="A232" s="26"/>
      <c r="B232" s="17"/>
      <c r="C232" s="17"/>
      <c r="D232" s="17"/>
      <c r="E232" s="17"/>
    </row>
    <row r="233" spans="1:6" ht="12.75" hidden="1" customHeight="1" x14ac:dyDescent="0.2">
      <c r="A233" s="26"/>
      <c r="B233" s="17"/>
      <c r="C233" s="17"/>
      <c r="D233" s="17"/>
      <c r="E233" s="17"/>
    </row>
    <row r="234" spans="1:6" x14ac:dyDescent="0.2"/>
    <row r="235" spans="1:6" x14ac:dyDescent="0.2"/>
    <row r="236" spans="1:6" hidden="1" x14ac:dyDescent="0.2">
      <c r="F236" s="17"/>
    </row>
    <row r="237" spans="1:6" hidden="1" x14ac:dyDescent="0.2">
      <c r="F237" s="17"/>
    </row>
    <row r="238" spans="1:6" hidden="1" x14ac:dyDescent="0.2">
      <c r="F238" s="17"/>
    </row>
    <row r="239" spans="1:6" hidden="1" x14ac:dyDescent="0.2">
      <c r="F239" s="17"/>
    </row>
    <row r="240" spans="1:6" hidden="1" x14ac:dyDescent="0.2">
      <c r="F240" s="17"/>
    </row>
    <row r="241" spans="1:5" x14ac:dyDescent="0.2">
      <c r="A241" s="26"/>
      <c r="B241" s="17"/>
      <c r="C241" s="17"/>
      <c r="D241" s="17"/>
      <c r="E241" s="17"/>
    </row>
    <row r="242" spans="1:5" x14ac:dyDescent="0.2">
      <c r="A242" s="26"/>
      <c r="B242" s="17"/>
      <c r="C242" s="17"/>
      <c r="D242" s="17"/>
      <c r="E242" s="17"/>
    </row>
    <row r="243" spans="1:5" x14ac:dyDescent="0.2">
      <c r="A243" s="26"/>
      <c r="B243" s="17"/>
      <c r="C243" s="17"/>
      <c r="D243" s="17"/>
      <c r="E243" s="17"/>
    </row>
    <row r="244" spans="1:5" x14ac:dyDescent="0.2">
      <c r="A244" s="26"/>
      <c r="B244" s="17"/>
      <c r="C244" s="17"/>
      <c r="D244" s="17"/>
      <c r="E244" s="17"/>
    </row>
    <row r="245" spans="1:5" x14ac:dyDescent="0.2">
      <c r="A245" s="26"/>
      <c r="B245" s="17"/>
      <c r="C245" s="17"/>
      <c r="D245" s="17"/>
      <c r="E245" s="17"/>
    </row>
    <row r="246" spans="1:5" x14ac:dyDescent="0.2"/>
    <row r="247" spans="1:5" x14ac:dyDescent="0.2"/>
    <row r="248" spans="1:5" x14ac:dyDescent="0.2"/>
    <row r="249" spans="1:5" x14ac:dyDescent="0.2"/>
    <row r="250" spans="1:5" x14ac:dyDescent="0.2"/>
    <row r="251" spans="1:5" x14ac:dyDescent="0.2"/>
    <row r="252" spans="1:5" x14ac:dyDescent="0.2"/>
    <row r="253" spans="1:5" x14ac:dyDescent="0.2"/>
    <row r="254" spans="1:5" x14ac:dyDescent="0.2"/>
    <row r="255" spans="1:5" x14ac:dyDescent="0.2"/>
    <row r="256" spans="1:5"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sheetData>
  <sheetProtection formatCells="0" formatRows="0" insertColumns="0" insertRows="0" deleteRows="0"/>
  <autoFilter ref="A35:E35" xr:uid="{00000000-0001-0000-0200-000000000000}">
    <sortState xmlns:xlrd2="http://schemas.microsoft.com/office/spreadsheetml/2017/richdata2" ref="A36:E188">
      <sortCondition ref="A35"/>
    </sortState>
  </autoFilter>
  <sortState xmlns:xlrd2="http://schemas.microsoft.com/office/spreadsheetml/2017/richdata2" ref="A46:E68">
    <sortCondition ref="A45:A68"/>
  </sortState>
  <mergeCells count="15">
    <mergeCell ref="B7:E7"/>
    <mergeCell ref="B5:E5"/>
    <mergeCell ref="D220:E220"/>
    <mergeCell ref="A1:E1"/>
    <mergeCell ref="A33:E33"/>
    <mergeCell ref="A197:E197"/>
    <mergeCell ref="B2:E2"/>
    <mergeCell ref="B3:E3"/>
    <mergeCell ref="B4:E4"/>
    <mergeCell ref="A8:E8"/>
    <mergeCell ref="A9:E9"/>
    <mergeCell ref="B6:E6"/>
    <mergeCell ref="D31:E31"/>
    <mergeCell ref="A10:E10"/>
    <mergeCell ref="D195:E195"/>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99 A219 A12 A3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98 A34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00 A202:A218 A41:A44 A18:A22 A27:A2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B35:B36 B199:B200 B106:B194 B202:B219 B12:B21 B24:B30 B41:B81 B93:B103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69"/>
  <sheetViews>
    <sheetView zoomScaleNormal="100" workbookViewId="0">
      <selection activeCell="C25" sqref="C25"/>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56" t="s">
        <v>109</v>
      </c>
      <c r="B1" s="156"/>
      <c r="C1" s="156"/>
      <c r="D1" s="156"/>
      <c r="E1" s="156"/>
    </row>
    <row r="2" spans="1:6" ht="21" customHeight="1" x14ac:dyDescent="0.2">
      <c r="A2" s="3" t="s">
        <v>52</v>
      </c>
      <c r="B2" s="159" t="str">
        <f>'Summary and sign-off'!B2:F2</f>
        <v>New Zealand Artificial Limb Service</v>
      </c>
      <c r="C2" s="159"/>
      <c r="D2" s="159"/>
      <c r="E2" s="159"/>
    </row>
    <row r="3" spans="1:6" ht="21" customHeight="1" x14ac:dyDescent="0.2">
      <c r="A3" s="3" t="s">
        <v>110</v>
      </c>
      <c r="B3" s="159" t="str">
        <f>'Summary and sign-off'!B3:F3</f>
        <v>Sean Gray</v>
      </c>
      <c r="C3" s="159"/>
      <c r="D3" s="159"/>
      <c r="E3" s="159"/>
    </row>
    <row r="4" spans="1:6" ht="21" customHeight="1" x14ac:dyDescent="0.2">
      <c r="A4" s="3" t="s">
        <v>111</v>
      </c>
      <c r="B4" s="159">
        <f>'Summary and sign-off'!B4:F4</f>
        <v>45658</v>
      </c>
      <c r="C4" s="159"/>
      <c r="D4" s="159"/>
      <c r="E4" s="159"/>
    </row>
    <row r="5" spans="1:6" ht="21" customHeight="1" x14ac:dyDescent="0.2">
      <c r="A5" s="3" t="s">
        <v>112</v>
      </c>
      <c r="B5" s="159">
        <f>'Summary and sign-off'!B5:F5</f>
        <v>45838</v>
      </c>
      <c r="C5" s="159"/>
      <c r="D5" s="159"/>
      <c r="E5" s="159"/>
    </row>
    <row r="6" spans="1:6" ht="21" customHeight="1" x14ac:dyDescent="0.2">
      <c r="A6" s="3" t="s">
        <v>113</v>
      </c>
      <c r="B6" s="154" t="s">
        <v>80</v>
      </c>
      <c r="C6" s="154"/>
      <c r="D6" s="154"/>
      <c r="E6" s="154"/>
    </row>
    <row r="7" spans="1:6" ht="21" customHeight="1" x14ac:dyDescent="0.2">
      <c r="A7" s="3" t="s">
        <v>56</v>
      </c>
      <c r="B7" s="154" t="s">
        <v>83</v>
      </c>
      <c r="C7" s="154"/>
      <c r="D7" s="154"/>
      <c r="E7" s="154"/>
    </row>
    <row r="8" spans="1:6" ht="35.25" customHeight="1" x14ac:dyDescent="0.25">
      <c r="A8" s="169" t="s">
        <v>136</v>
      </c>
      <c r="B8" s="169"/>
      <c r="C8" s="170"/>
      <c r="D8" s="170"/>
      <c r="E8" s="170"/>
      <c r="F8" s="27"/>
    </row>
    <row r="9" spans="1:6" ht="35.25" customHeight="1" x14ac:dyDescent="0.25">
      <c r="A9" s="167" t="s">
        <v>137</v>
      </c>
      <c r="B9" s="168"/>
      <c r="C9" s="168"/>
      <c r="D9" s="168"/>
      <c r="E9" s="168"/>
      <c r="F9" s="27"/>
    </row>
    <row r="10" spans="1:6" ht="27" customHeight="1" x14ac:dyDescent="0.2">
      <c r="A10" s="24" t="s">
        <v>138</v>
      </c>
      <c r="B10" s="24" t="s">
        <v>62</v>
      </c>
      <c r="C10" s="24" t="s">
        <v>139</v>
      </c>
      <c r="D10" s="24" t="s">
        <v>140</v>
      </c>
      <c r="E10" s="24" t="s">
        <v>121</v>
      </c>
      <c r="F10" s="20"/>
    </row>
    <row r="11" spans="1:6" s="2" customFormat="1" hidden="1" x14ac:dyDescent="0.2">
      <c r="A11" s="100"/>
      <c r="B11" s="97"/>
      <c r="C11" s="101"/>
      <c r="D11" s="101"/>
      <c r="E11" s="102"/>
    </row>
    <row r="12" spans="1:6" s="2" customFormat="1" x14ac:dyDescent="0.2"/>
    <row r="13" spans="1:6" s="2" customFormat="1" x14ac:dyDescent="0.2">
      <c r="A13" s="116"/>
      <c r="B13" s="117"/>
      <c r="C13" s="121"/>
      <c r="D13" s="121"/>
      <c r="E13" s="122"/>
    </row>
    <row r="14" spans="1:6" s="2" customFormat="1" x14ac:dyDescent="0.2">
      <c r="A14" s="116"/>
      <c r="B14" s="117"/>
      <c r="C14" s="121"/>
      <c r="D14" s="121"/>
      <c r="E14" s="122"/>
    </row>
    <row r="15" spans="1:6" s="2" customFormat="1" x14ac:dyDescent="0.2">
      <c r="A15" s="116"/>
      <c r="B15" s="117"/>
      <c r="C15" s="121"/>
      <c r="D15" s="121"/>
      <c r="E15" s="122"/>
    </row>
    <row r="16" spans="1:6" s="2" customFormat="1" x14ac:dyDescent="0.2">
      <c r="A16" s="116"/>
      <c r="B16" s="117"/>
      <c r="C16" s="121"/>
      <c r="D16" s="121"/>
      <c r="E16" s="122"/>
    </row>
    <row r="17" spans="1:5" s="2" customFormat="1" x14ac:dyDescent="0.2">
      <c r="A17" s="116"/>
      <c r="B17" s="117"/>
      <c r="C17" s="121"/>
      <c r="D17" s="121"/>
      <c r="E17" s="122"/>
    </row>
    <row r="18" spans="1:5" s="2" customFormat="1" x14ac:dyDescent="0.2">
      <c r="A18" s="116"/>
      <c r="B18" s="117"/>
      <c r="C18" s="121"/>
      <c r="D18" s="121"/>
      <c r="E18" s="122"/>
    </row>
    <row r="19" spans="1:5" s="2" customFormat="1" x14ac:dyDescent="0.2">
      <c r="A19" s="116"/>
      <c r="B19" s="117"/>
      <c r="C19" s="121"/>
      <c r="D19" s="121"/>
      <c r="E19" s="122"/>
    </row>
    <row r="20" spans="1:5" s="2" customFormat="1" x14ac:dyDescent="0.2">
      <c r="A20" s="116"/>
      <c r="B20" s="117"/>
      <c r="C20" s="121"/>
      <c r="D20" s="121"/>
      <c r="E20" s="122"/>
    </row>
    <row r="21" spans="1:5" s="2" customFormat="1" x14ac:dyDescent="0.2">
      <c r="A21" s="116"/>
      <c r="B21" s="117"/>
      <c r="C21" s="121"/>
      <c r="D21" s="121"/>
      <c r="E21" s="122"/>
    </row>
    <row r="22" spans="1:5" s="2" customFormat="1" x14ac:dyDescent="0.2">
      <c r="A22" s="116"/>
      <c r="B22" s="117"/>
      <c r="C22" s="121"/>
      <c r="D22" s="121"/>
      <c r="E22" s="122"/>
    </row>
    <row r="23" spans="1:5" s="2" customFormat="1" x14ac:dyDescent="0.2">
      <c r="A23" s="116"/>
      <c r="B23" s="117"/>
      <c r="C23" s="121"/>
      <c r="D23" s="121"/>
      <c r="E23" s="122"/>
    </row>
    <row r="24" spans="1:5" s="2" customFormat="1" x14ac:dyDescent="0.2">
      <c r="A24" s="116"/>
      <c r="B24" s="117"/>
      <c r="C24" s="121"/>
      <c r="D24" s="121"/>
      <c r="E24" s="122"/>
    </row>
    <row r="25" spans="1:5" s="2" customFormat="1" x14ac:dyDescent="0.2">
      <c r="A25" s="116"/>
      <c r="B25" s="117"/>
      <c r="C25" s="121"/>
      <c r="D25" s="121"/>
      <c r="E25" s="122"/>
    </row>
    <row r="26" spans="1:5" s="2" customFormat="1" x14ac:dyDescent="0.2">
      <c r="A26" s="116"/>
      <c r="B26" s="117"/>
      <c r="C26" s="121"/>
      <c r="D26" s="121"/>
      <c r="E26" s="122"/>
    </row>
    <row r="27" spans="1:5" s="2" customFormat="1" x14ac:dyDescent="0.2">
      <c r="A27" s="116"/>
      <c r="B27" s="117"/>
      <c r="C27" s="121"/>
      <c r="D27" s="121"/>
      <c r="E27" s="122"/>
    </row>
    <row r="28" spans="1:5" s="2" customFormat="1" x14ac:dyDescent="0.2">
      <c r="A28" s="116"/>
      <c r="B28" s="117"/>
      <c r="C28" s="121"/>
      <c r="D28" s="121"/>
      <c r="E28" s="122"/>
    </row>
    <row r="29" spans="1:5" s="2" customFormat="1" x14ac:dyDescent="0.2">
      <c r="A29" s="116"/>
      <c r="B29" s="117"/>
      <c r="C29" s="121"/>
      <c r="D29" s="121"/>
      <c r="E29" s="122"/>
    </row>
    <row r="30" spans="1:5" s="2" customFormat="1" x14ac:dyDescent="0.2">
      <c r="A30" s="116"/>
      <c r="B30" s="117"/>
      <c r="C30" s="121"/>
      <c r="D30" s="121"/>
      <c r="E30" s="122"/>
    </row>
    <row r="31" spans="1:5" s="2" customFormat="1" x14ac:dyDescent="0.2">
      <c r="A31" s="116"/>
      <c r="B31" s="117"/>
      <c r="C31" s="121"/>
      <c r="D31" s="121"/>
      <c r="E31" s="122"/>
    </row>
    <row r="32" spans="1:5" s="2" customFormat="1" x14ac:dyDescent="0.2">
      <c r="A32" s="116"/>
      <c r="B32" s="117"/>
      <c r="C32" s="121"/>
      <c r="D32" s="121"/>
      <c r="E32" s="122"/>
    </row>
    <row r="33" spans="1:5" s="2" customFormat="1" x14ac:dyDescent="0.2">
      <c r="A33" s="116"/>
      <c r="B33" s="117"/>
      <c r="C33" s="121"/>
      <c r="D33" s="121"/>
      <c r="E33" s="122"/>
    </row>
    <row r="34" spans="1:5" s="2" customFormat="1" x14ac:dyDescent="0.2">
      <c r="A34" s="116"/>
      <c r="B34" s="117"/>
      <c r="C34" s="121"/>
      <c r="D34" s="121"/>
      <c r="E34" s="122"/>
    </row>
    <row r="35" spans="1:5" s="2" customFormat="1" x14ac:dyDescent="0.2">
      <c r="A35" s="116"/>
      <c r="B35" s="117"/>
      <c r="C35" s="121"/>
      <c r="D35" s="121"/>
      <c r="E35" s="122"/>
    </row>
    <row r="36" spans="1:5" s="2" customFormat="1" x14ac:dyDescent="0.2">
      <c r="A36" s="116"/>
      <c r="B36" s="117"/>
      <c r="C36" s="121"/>
      <c r="D36" s="121"/>
      <c r="E36" s="122"/>
    </row>
    <row r="37" spans="1:5" s="2" customFormat="1" x14ac:dyDescent="0.2">
      <c r="A37" s="116"/>
      <c r="B37" s="117"/>
      <c r="C37" s="121"/>
      <c r="D37" s="121"/>
      <c r="E37" s="122"/>
    </row>
    <row r="38" spans="1:5" s="2" customFormat="1" x14ac:dyDescent="0.2">
      <c r="A38" s="116"/>
      <c r="B38" s="117"/>
      <c r="C38" s="121"/>
      <c r="D38" s="121"/>
      <c r="E38" s="122"/>
    </row>
    <row r="39" spans="1:5" s="2" customFormat="1" x14ac:dyDescent="0.2">
      <c r="A39" s="116"/>
      <c r="B39" s="117"/>
      <c r="C39" s="121"/>
      <c r="D39" s="121"/>
      <c r="E39" s="122"/>
    </row>
    <row r="40" spans="1:5" s="2" customFormat="1" x14ac:dyDescent="0.2">
      <c r="A40" s="116"/>
      <c r="B40" s="117"/>
      <c r="C40" s="121"/>
      <c r="D40" s="121"/>
      <c r="E40" s="122"/>
    </row>
    <row r="41" spans="1:5" s="2" customFormat="1" x14ac:dyDescent="0.2">
      <c r="A41" s="116"/>
      <c r="B41" s="117"/>
      <c r="C41" s="121"/>
      <c r="D41" s="121"/>
      <c r="E41" s="122"/>
    </row>
    <row r="42" spans="1:5" s="2" customFormat="1" x14ac:dyDescent="0.2">
      <c r="A42" s="116"/>
      <c r="B42" s="117"/>
      <c r="C42" s="121"/>
      <c r="D42" s="121"/>
      <c r="E42" s="122"/>
    </row>
    <row r="43" spans="1:5" s="2" customFormat="1" x14ac:dyDescent="0.2">
      <c r="A43" s="116"/>
      <c r="B43" s="117"/>
      <c r="C43" s="121"/>
      <c r="D43" s="121"/>
      <c r="E43" s="122"/>
    </row>
    <row r="44" spans="1:5" s="2" customFormat="1" x14ac:dyDescent="0.2">
      <c r="A44" s="116"/>
      <c r="B44" s="117"/>
      <c r="C44" s="121"/>
      <c r="D44" s="121"/>
      <c r="E44" s="122"/>
    </row>
    <row r="45" spans="1:5" s="2" customFormat="1" x14ac:dyDescent="0.2">
      <c r="A45" s="116"/>
      <c r="B45" s="117"/>
      <c r="C45" s="121"/>
      <c r="D45" s="121"/>
      <c r="E45" s="122"/>
    </row>
    <row r="46" spans="1:5" s="2" customFormat="1" x14ac:dyDescent="0.2">
      <c r="A46" s="116"/>
      <c r="B46" s="117"/>
      <c r="C46" s="121"/>
      <c r="D46" s="121"/>
      <c r="E46" s="122"/>
    </row>
    <row r="47" spans="1:5" s="2" customFormat="1" x14ac:dyDescent="0.2">
      <c r="A47" s="116"/>
      <c r="B47" s="117"/>
      <c r="C47" s="121"/>
      <c r="D47" s="121"/>
      <c r="E47" s="122"/>
    </row>
    <row r="48" spans="1:5" s="2" customFormat="1" x14ac:dyDescent="0.2">
      <c r="A48" s="116"/>
      <c r="B48" s="117"/>
      <c r="C48" s="121"/>
      <c r="D48" s="121"/>
      <c r="E48" s="122"/>
    </row>
    <row r="49" spans="1:6" s="2" customFormat="1" x14ac:dyDescent="0.2">
      <c r="A49" s="116"/>
      <c r="B49" s="117"/>
      <c r="C49" s="121"/>
      <c r="D49" s="121"/>
      <c r="E49" s="122"/>
    </row>
    <row r="50" spans="1:6" s="2" customFormat="1" x14ac:dyDescent="0.2">
      <c r="A50" s="116"/>
      <c r="B50" s="117"/>
      <c r="C50" s="121"/>
      <c r="D50" s="121"/>
      <c r="E50" s="122"/>
    </row>
    <row r="51" spans="1:6" s="2" customFormat="1" x14ac:dyDescent="0.2">
      <c r="A51" s="116"/>
      <c r="B51" s="117"/>
      <c r="C51" s="121"/>
      <c r="D51" s="121"/>
      <c r="E51" s="122"/>
    </row>
    <row r="52" spans="1:6" s="2" customFormat="1" x14ac:dyDescent="0.2">
      <c r="A52" s="116"/>
      <c r="B52" s="117"/>
      <c r="C52" s="121"/>
      <c r="D52" s="121"/>
      <c r="E52" s="122"/>
    </row>
    <row r="53" spans="1:6" s="2" customFormat="1" x14ac:dyDescent="0.2">
      <c r="A53" s="116"/>
      <c r="B53" s="117"/>
      <c r="C53" s="121"/>
      <c r="D53" s="121"/>
      <c r="E53" s="122"/>
    </row>
    <row r="54" spans="1:6" s="2" customFormat="1" x14ac:dyDescent="0.2">
      <c r="A54" s="116"/>
      <c r="B54" s="117"/>
      <c r="C54" s="121"/>
      <c r="D54" s="121"/>
      <c r="E54" s="122"/>
    </row>
    <row r="55" spans="1:6" s="2" customFormat="1" x14ac:dyDescent="0.2">
      <c r="A55" s="116"/>
      <c r="B55" s="117"/>
      <c r="C55" s="121"/>
      <c r="D55" s="121"/>
      <c r="E55" s="122"/>
    </row>
    <row r="56" spans="1:6" s="2" customFormat="1" x14ac:dyDescent="0.2">
      <c r="A56" s="116"/>
      <c r="B56" s="117"/>
      <c r="C56" s="121"/>
      <c r="D56" s="121"/>
      <c r="E56" s="122"/>
    </row>
    <row r="57" spans="1:6" s="2" customFormat="1" x14ac:dyDescent="0.2">
      <c r="A57" s="116"/>
      <c r="B57" s="117"/>
      <c r="C57" s="121"/>
      <c r="D57" s="121"/>
      <c r="E57" s="122"/>
    </row>
    <row r="58" spans="1:6" s="2" customFormat="1" x14ac:dyDescent="0.2">
      <c r="A58" s="120"/>
      <c r="B58" s="117"/>
      <c r="C58" s="121"/>
      <c r="D58" s="121"/>
      <c r="E58" s="122"/>
    </row>
    <row r="59" spans="1:6" s="2" customFormat="1" x14ac:dyDescent="0.2">
      <c r="A59" s="120"/>
      <c r="B59" s="117"/>
      <c r="C59" s="121"/>
      <c r="D59" s="121"/>
      <c r="E59" s="122"/>
    </row>
    <row r="60" spans="1:6" s="2" customFormat="1" ht="11.25" hidden="1" customHeight="1" x14ac:dyDescent="0.2">
      <c r="A60" s="100"/>
      <c r="B60" s="97"/>
      <c r="C60" s="101"/>
      <c r="D60" s="101"/>
      <c r="E60" s="102"/>
    </row>
    <row r="61" spans="1:6" ht="34.5" customHeight="1" x14ac:dyDescent="0.2">
      <c r="A61" s="54" t="s">
        <v>141</v>
      </c>
      <c r="B61" s="63">
        <f>SUM(B11:B60)</f>
        <v>0</v>
      </c>
      <c r="C61" s="71" t="str">
        <f>IF(SUBTOTAL(3,B11:B60)=SUBTOTAL(103,B11:B60),'Summary and sign-off'!$A$48,'Summary and sign-off'!$A$49)</f>
        <v>Check - there are no hidden rows with data</v>
      </c>
      <c r="D61" s="160" t="str">
        <f>IF('Summary and sign-off'!F58='Summary and sign-off'!F54,'Summary and sign-off'!A51,'Summary and sign-off'!A50)</f>
        <v>Check - each entry provides sufficient information</v>
      </c>
      <c r="E61" s="160"/>
      <c r="F61" s="2"/>
    </row>
    <row r="62" spans="1:6" x14ac:dyDescent="0.2">
      <c r="A62" s="18"/>
      <c r="B62" s="17"/>
      <c r="C62" s="17"/>
      <c r="D62" s="17"/>
      <c r="E62" s="17"/>
    </row>
    <row r="63" spans="1:6" x14ac:dyDescent="0.2">
      <c r="A63" s="18" t="s">
        <v>73</v>
      </c>
      <c r="B63" s="19"/>
      <c r="C63" s="17"/>
      <c r="D63" s="17"/>
      <c r="E63" s="17"/>
    </row>
    <row r="64" spans="1:6" ht="12.75" customHeight="1" x14ac:dyDescent="0.2">
      <c r="A64" s="20" t="s">
        <v>142</v>
      </c>
      <c r="B64" s="20"/>
      <c r="C64" s="20"/>
      <c r="D64" s="20"/>
      <c r="E64" s="20"/>
    </row>
    <row r="65" spans="1:6" x14ac:dyDescent="0.2">
      <c r="A65" s="20" t="s">
        <v>143</v>
      </c>
      <c r="B65" s="20"/>
      <c r="C65" s="28"/>
      <c r="D65" s="28"/>
      <c r="E65" s="28"/>
    </row>
    <row r="66" spans="1:6" x14ac:dyDescent="0.2">
      <c r="A66" s="20" t="s">
        <v>79</v>
      </c>
      <c r="B66" s="19"/>
      <c r="C66" s="17"/>
      <c r="D66" s="17"/>
      <c r="E66" s="17"/>
      <c r="F66" s="17"/>
    </row>
    <row r="67" spans="1:6" x14ac:dyDescent="0.2">
      <c r="A67" s="20" t="s">
        <v>144</v>
      </c>
      <c r="B67" s="20"/>
      <c r="C67" s="28"/>
      <c r="D67" s="28"/>
      <c r="E67" s="28"/>
    </row>
    <row r="68" spans="1:6" ht="12.75" customHeight="1" x14ac:dyDescent="0.2">
      <c r="A68" s="20" t="s">
        <v>145</v>
      </c>
      <c r="B68" s="20"/>
      <c r="C68" s="22"/>
      <c r="D68" s="22"/>
      <c r="E68" s="22"/>
    </row>
    <row r="69" spans="1:6" x14ac:dyDescent="0.2">
      <c r="A69" s="17"/>
      <c r="B69" s="17"/>
      <c r="C69" s="17"/>
      <c r="D69" s="17"/>
      <c r="E69" s="17"/>
    </row>
  </sheetData>
  <sheetProtection formatCells="0" insertRows="0" deleteRows="0"/>
  <mergeCells count="10">
    <mergeCell ref="D61:E61"/>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60"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49 A50 A51 A52 A53 A54 A55 A56 A57 A58 A59"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B13:B60 B11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1"/>
  <sheetViews>
    <sheetView topLeftCell="A5" zoomScaleNormal="100" workbookViewId="0">
      <selection activeCell="A18" sqref="A18"/>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56" t="s">
        <v>109</v>
      </c>
      <c r="B1" s="156"/>
      <c r="C1" s="156"/>
      <c r="D1" s="156"/>
      <c r="E1" s="156"/>
    </row>
    <row r="2" spans="1:6" ht="21" customHeight="1" x14ac:dyDescent="0.2">
      <c r="A2" s="3" t="s">
        <v>52</v>
      </c>
      <c r="B2" s="159" t="str">
        <f>'Summary and sign-off'!B2:F2</f>
        <v>New Zealand Artificial Limb Service</v>
      </c>
      <c r="C2" s="159"/>
      <c r="D2" s="159"/>
      <c r="E2" s="159"/>
    </row>
    <row r="3" spans="1:6" ht="21" customHeight="1" x14ac:dyDescent="0.2">
      <c r="A3" s="3" t="s">
        <v>110</v>
      </c>
      <c r="B3" s="159" t="str">
        <f>'Summary and sign-off'!B3:F3</f>
        <v>Sean Gray</v>
      </c>
      <c r="C3" s="159"/>
      <c r="D3" s="159"/>
      <c r="E3" s="159"/>
    </row>
    <row r="4" spans="1:6" ht="21" customHeight="1" x14ac:dyDescent="0.2">
      <c r="A4" s="3" t="s">
        <v>111</v>
      </c>
      <c r="B4" s="159">
        <f>'Summary and sign-off'!B4:F4</f>
        <v>45658</v>
      </c>
      <c r="C4" s="159"/>
      <c r="D4" s="159"/>
      <c r="E4" s="159"/>
    </row>
    <row r="5" spans="1:6" ht="21" customHeight="1" x14ac:dyDescent="0.2">
      <c r="A5" s="3" t="s">
        <v>112</v>
      </c>
      <c r="B5" s="159">
        <f>'Summary and sign-off'!B5:F5</f>
        <v>45838</v>
      </c>
      <c r="C5" s="159"/>
      <c r="D5" s="159"/>
      <c r="E5" s="159"/>
    </row>
    <row r="6" spans="1:6" ht="21" customHeight="1" x14ac:dyDescent="0.2">
      <c r="A6" s="3" t="s">
        <v>113</v>
      </c>
      <c r="B6" s="154" t="s">
        <v>80</v>
      </c>
      <c r="C6" s="154"/>
      <c r="D6" s="154"/>
      <c r="E6" s="154"/>
      <c r="F6" s="23"/>
    </row>
    <row r="7" spans="1:6" ht="21" customHeight="1" x14ac:dyDescent="0.2">
      <c r="A7" s="3" t="s">
        <v>56</v>
      </c>
      <c r="B7" s="154" t="s">
        <v>83</v>
      </c>
      <c r="C7" s="154"/>
      <c r="D7" s="154"/>
      <c r="E7" s="154"/>
      <c r="F7" s="23"/>
    </row>
    <row r="8" spans="1:6" ht="35.25" customHeight="1" x14ac:dyDescent="0.2">
      <c r="A8" s="163" t="s">
        <v>146</v>
      </c>
      <c r="B8" s="163"/>
      <c r="C8" s="170"/>
      <c r="D8" s="170"/>
      <c r="E8" s="170"/>
    </row>
    <row r="9" spans="1:6" ht="35.25" customHeight="1" x14ac:dyDescent="0.2">
      <c r="A9" s="171" t="s">
        <v>147</v>
      </c>
      <c r="B9" s="172"/>
      <c r="C9" s="172"/>
      <c r="D9" s="172"/>
      <c r="E9" s="172"/>
    </row>
    <row r="10" spans="1:6" ht="27" customHeight="1" x14ac:dyDescent="0.2">
      <c r="A10" s="128" t="s">
        <v>117</v>
      </c>
      <c r="B10" s="128" t="s">
        <v>62</v>
      </c>
      <c r="C10" s="128" t="s">
        <v>148</v>
      </c>
      <c r="D10" s="128" t="s">
        <v>149</v>
      </c>
      <c r="E10" s="128" t="s">
        <v>121</v>
      </c>
      <c r="F10" s="20"/>
    </row>
    <row r="11" spans="1:6" s="2" customFormat="1" hidden="1" x14ac:dyDescent="0.2">
      <c r="A11" s="116"/>
      <c r="B11" s="116"/>
      <c r="C11" s="116"/>
      <c r="D11" s="116"/>
      <c r="E11" s="116"/>
    </row>
    <row r="12" spans="1:6" s="2" customFormat="1" x14ac:dyDescent="0.2">
      <c r="A12" s="116">
        <v>45688</v>
      </c>
      <c r="B12" s="117">
        <v>55</v>
      </c>
      <c r="C12" s="116" t="s">
        <v>172</v>
      </c>
      <c r="D12" s="116" t="s">
        <v>179</v>
      </c>
      <c r="E12" s="117" t="s">
        <v>168</v>
      </c>
    </row>
    <row r="13" spans="1:6" s="2" customFormat="1" x14ac:dyDescent="0.2">
      <c r="A13" s="116">
        <v>45716</v>
      </c>
      <c r="B13" s="117">
        <v>51.7</v>
      </c>
      <c r="C13" s="130" t="s">
        <v>172</v>
      </c>
      <c r="D13" s="116" t="s">
        <v>179</v>
      </c>
      <c r="E13" s="130" t="s">
        <v>168</v>
      </c>
    </row>
    <row r="14" spans="1:6" s="2" customFormat="1" x14ac:dyDescent="0.2">
      <c r="A14" s="116">
        <v>45747</v>
      </c>
      <c r="B14" s="117">
        <v>278.54000000000002</v>
      </c>
      <c r="C14" s="130" t="s">
        <v>172</v>
      </c>
      <c r="D14" s="116" t="s">
        <v>179</v>
      </c>
      <c r="E14" s="130" t="s">
        <v>168</v>
      </c>
    </row>
    <row r="15" spans="1:6" s="2" customFormat="1" x14ac:dyDescent="0.2">
      <c r="A15" s="116">
        <v>45777</v>
      </c>
      <c r="B15" s="117">
        <v>63.3</v>
      </c>
      <c r="C15" s="116" t="s">
        <v>172</v>
      </c>
      <c r="D15" s="116" t="s">
        <v>179</v>
      </c>
      <c r="E15" s="116" t="s">
        <v>168</v>
      </c>
    </row>
    <row r="16" spans="1:6" s="2" customFormat="1" x14ac:dyDescent="0.2">
      <c r="A16" s="116">
        <v>45808</v>
      </c>
      <c r="B16" s="117">
        <v>63.49</v>
      </c>
      <c r="C16" s="116" t="s">
        <v>172</v>
      </c>
      <c r="D16" s="116" t="s">
        <v>179</v>
      </c>
      <c r="E16" s="129" t="s">
        <v>168</v>
      </c>
    </row>
    <row r="17" spans="1:6" s="2" customFormat="1" x14ac:dyDescent="0.2">
      <c r="A17" s="116">
        <v>45838</v>
      </c>
      <c r="B17" s="117">
        <v>59.5</v>
      </c>
      <c r="C17" s="116" t="s">
        <v>172</v>
      </c>
      <c r="D17" s="116" t="s">
        <v>179</v>
      </c>
      <c r="E17" s="129" t="s">
        <v>168</v>
      </c>
    </row>
    <row r="18" spans="1:6" s="2" customFormat="1" x14ac:dyDescent="0.2">
      <c r="A18" s="140"/>
      <c r="B18" s="136"/>
      <c r="C18" s="118"/>
      <c r="D18" s="118"/>
      <c r="E18" s="119"/>
    </row>
    <row r="19" spans="1:6" s="2" customFormat="1" x14ac:dyDescent="0.2">
      <c r="A19" s="116"/>
      <c r="B19" s="117"/>
      <c r="C19" s="118"/>
      <c r="D19" s="121"/>
      <c r="E19" s="122"/>
    </row>
    <row r="20" spans="1:6" s="2" customFormat="1" x14ac:dyDescent="0.2">
      <c r="A20" s="116"/>
      <c r="B20" s="117"/>
      <c r="C20" s="121"/>
      <c r="D20" s="129"/>
      <c r="E20" s="131"/>
    </row>
    <row r="21" spans="1:6" s="2" customFormat="1" x14ac:dyDescent="0.2">
      <c r="A21" s="116"/>
      <c r="B21" s="117"/>
      <c r="C21" s="129"/>
      <c r="D21" s="129"/>
      <c r="E21" s="132"/>
    </row>
    <row r="22" spans="1:6" s="2" customFormat="1" x14ac:dyDescent="0.2">
      <c r="A22" s="116"/>
      <c r="B22" s="117"/>
      <c r="C22" s="121"/>
      <c r="D22" s="121"/>
      <c r="E22" s="122"/>
    </row>
    <row r="23" spans="1:6" s="2" customFormat="1" x14ac:dyDescent="0.2">
      <c r="A23" s="116"/>
      <c r="B23" s="117"/>
      <c r="C23" s="121"/>
      <c r="D23" s="121"/>
      <c r="E23" s="122"/>
    </row>
    <row r="24" spans="1:6" s="2" customFormat="1" x14ac:dyDescent="0.2">
      <c r="A24" s="120"/>
      <c r="B24" s="117"/>
      <c r="C24" s="121"/>
      <c r="D24" s="121"/>
      <c r="E24" s="122"/>
    </row>
    <row r="25" spans="1:6" s="2" customFormat="1" x14ac:dyDescent="0.2">
      <c r="A25" s="120"/>
      <c r="B25" s="117"/>
      <c r="C25" s="121"/>
      <c r="D25" s="121"/>
      <c r="E25" s="122"/>
    </row>
    <row r="26" spans="1:6" s="2" customFormat="1" hidden="1" x14ac:dyDescent="0.2">
      <c r="A26" s="100"/>
      <c r="B26" s="97"/>
      <c r="C26" s="101"/>
      <c r="D26" s="101"/>
      <c r="E26" s="102"/>
    </row>
    <row r="27" spans="1:6" ht="34.5" customHeight="1" x14ac:dyDescent="0.2">
      <c r="A27" s="54" t="s">
        <v>150</v>
      </c>
      <c r="B27" s="63">
        <f>SUM(B11:B26)</f>
        <v>571.53</v>
      </c>
      <c r="C27" s="71" t="str">
        <f>IF(SUBTOTAL(3,B11:B26)=SUBTOTAL(103,B11:B26),'Summary and sign-off'!$A$48,'Summary and sign-off'!$A$49)</f>
        <v>Check - there are no hidden rows with data</v>
      </c>
      <c r="D27" s="160" t="str">
        <f>IF('Summary and sign-off'!F59='Summary and sign-off'!F54,'Summary and sign-off'!A51,'Summary and sign-off'!A50)</f>
        <v>Check - each entry provides sufficient information</v>
      </c>
      <c r="E27" s="160"/>
    </row>
    <row r="28" spans="1:6" ht="14.1" customHeight="1" x14ac:dyDescent="0.2">
      <c r="B28" s="17"/>
      <c r="C28" s="17"/>
      <c r="D28" s="17"/>
      <c r="E28" s="17"/>
    </row>
    <row r="29" spans="1:6" x14ac:dyDescent="0.2">
      <c r="A29" s="18" t="s">
        <v>151</v>
      </c>
      <c r="B29" s="17"/>
      <c r="C29" s="17"/>
      <c r="D29" s="17"/>
      <c r="E29" s="17"/>
    </row>
    <row r="30" spans="1:6" ht="12.6" customHeight="1" x14ac:dyDescent="0.2">
      <c r="A30" s="20" t="s">
        <v>130</v>
      </c>
      <c r="B30" s="17"/>
      <c r="C30" s="17"/>
      <c r="D30" s="17"/>
      <c r="E30" s="17"/>
    </row>
    <row r="31" spans="1:6" x14ac:dyDescent="0.2">
      <c r="A31" s="20" t="s">
        <v>79</v>
      </c>
      <c r="B31" s="19"/>
      <c r="C31" s="17"/>
      <c r="D31" s="17"/>
      <c r="E31" s="17"/>
      <c r="F31" s="17"/>
    </row>
    <row r="32" spans="1:6" x14ac:dyDescent="0.2">
      <c r="A32" s="20" t="s">
        <v>144</v>
      </c>
      <c r="C32" s="17"/>
      <c r="D32" s="17"/>
      <c r="E32" s="17"/>
      <c r="F32" s="17"/>
    </row>
    <row r="33" spans="1:6" ht="12.75" customHeight="1" x14ac:dyDescent="0.2">
      <c r="A33" s="20" t="s">
        <v>145</v>
      </c>
      <c r="B33" s="25"/>
      <c r="C33" s="22"/>
      <c r="D33" s="22"/>
      <c r="E33" s="22"/>
      <c r="F33" s="22"/>
    </row>
    <row r="34" spans="1:6" x14ac:dyDescent="0.2">
      <c r="B34" s="26"/>
      <c r="C34" s="17"/>
      <c r="D34" s="17"/>
      <c r="E34" s="17"/>
    </row>
    <row r="35" spans="1:6" hidden="1" x14ac:dyDescent="0.2">
      <c r="A35" s="17"/>
      <c r="B35" s="17"/>
      <c r="C35" s="17"/>
      <c r="D35" s="17"/>
    </row>
    <row r="36" spans="1:6" ht="12.75" hidden="1" customHeight="1" x14ac:dyDescent="0.2"/>
    <row r="37" spans="1:6" hidden="1" x14ac:dyDescent="0.2">
      <c r="A37" s="17"/>
      <c r="B37" s="17"/>
      <c r="C37" s="17"/>
      <c r="D37" s="17"/>
      <c r="E37" s="17"/>
    </row>
    <row r="38" spans="1:6" hidden="1" x14ac:dyDescent="0.2">
      <c r="A38" s="17"/>
      <c r="B38" s="17"/>
      <c r="C38" s="17"/>
      <c r="D38" s="17"/>
      <c r="E38" s="17"/>
    </row>
    <row r="39" spans="1:6" hidden="1" x14ac:dyDescent="0.2">
      <c r="A39" s="17"/>
      <c r="B39" s="17"/>
      <c r="C39" s="17"/>
      <c r="D39" s="17"/>
      <c r="E39" s="17"/>
    </row>
    <row r="40" spans="1:6" hidden="1" x14ac:dyDescent="0.2">
      <c r="A40" s="17"/>
      <c r="B40" s="17"/>
      <c r="C40" s="17"/>
      <c r="D40" s="17"/>
      <c r="E40" s="17"/>
    </row>
    <row r="41" spans="1:6" hidden="1" x14ac:dyDescent="0.2">
      <c r="A41" s="17"/>
      <c r="B41" s="17"/>
      <c r="C41" s="17"/>
      <c r="D41" s="17"/>
      <c r="E41" s="17"/>
    </row>
  </sheetData>
  <sheetProtection sheet="1" formatCells="0" insertRows="0" deleteRows="0"/>
  <mergeCells count="10">
    <mergeCell ref="D27:E27"/>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6"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7 A20:A25"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D34" sqref="D34"/>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56" t="s">
        <v>152</v>
      </c>
      <c r="B1" s="156"/>
      <c r="C1" s="156"/>
      <c r="D1" s="156"/>
      <c r="E1" s="156"/>
      <c r="F1" s="156"/>
    </row>
    <row r="2" spans="1:6" ht="21" customHeight="1" x14ac:dyDescent="0.2">
      <c r="A2" s="3" t="s">
        <v>52</v>
      </c>
      <c r="B2" s="159" t="str">
        <f>'Summary and sign-off'!B2:F2</f>
        <v>New Zealand Artificial Limb Service</v>
      </c>
      <c r="C2" s="159"/>
      <c r="D2" s="159"/>
      <c r="E2" s="159"/>
      <c r="F2" s="159"/>
    </row>
    <row r="3" spans="1:6" ht="21" customHeight="1" x14ac:dyDescent="0.2">
      <c r="A3" s="3" t="s">
        <v>110</v>
      </c>
      <c r="B3" s="159" t="str">
        <f>'Summary and sign-off'!B3:F3</f>
        <v>Sean Gray</v>
      </c>
      <c r="C3" s="159"/>
      <c r="D3" s="159"/>
      <c r="E3" s="159"/>
      <c r="F3" s="159"/>
    </row>
    <row r="4" spans="1:6" ht="21" customHeight="1" x14ac:dyDescent="0.2">
      <c r="A4" s="3" t="s">
        <v>111</v>
      </c>
      <c r="B4" s="159">
        <f>'Summary and sign-off'!B4:F4</f>
        <v>45658</v>
      </c>
      <c r="C4" s="159"/>
      <c r="D4" s="159"/>
      <c r="E4" s="159"/>
      <c r="F4" s="159"/>
    </row>
    <row r="5" spans="1:6" ht="21" customHeight="1" x14ac:dyDescent="0.2">
      <c r="A5" s="3" t="s">
        <v>112</v>
      </c>
      <c r="B5" s="159">
        <f>'Summary and sign-off'!B5:F5</f>
        <v>45838</v>
      </c>
      <c r="C5" s="159"/>
      <c r="D5" s="159"/>
      <c r="E5" s="159"/>
      <c r="F5" s="159"/>
    </row>
    <row r="6" spans="1:6" ht="21" customHeight="1" x14ac:dyDescent="0.2">
      <c r="A6" s="3" t="s">
        <v>153</v>
      </c>
      <c r="B6" s="154" t="s">
        <v>80</v>
      </c>
      <c r="C6" s="154"/>
      <c r="D6" s="154"/>
      <c r="E6" s="154"/>
      <c r="F6" s="154"/>
    </row>
    <row r="7" spans="1:6" ht="21" customHeight="1" x14ac:dyDescent="0.2">
      <c r="A7" s="3" t="s">
        <v>56</v>
      </c>
      <c r="B7" s="154" t="s">
        <v>83</v>
      </c>
      <c r="C7" s="154"/>
      <c r="D7" s="154"/>
      <c r="E7" s="154"/>
      <c r="F7" s="154"/>
    </row>
    <row r="8" spans="1:6" ht="36" customHeight="1" x14ac:dyDescent="0.2">
      <c r="A8" s="163" t="s">
        <v>154</v>
      </c>
      <c r="B8" s="163"/>
      <c r="C8" s="163"/>
      <c r="D8" s="163"/>
      <c r="E8" s="163"/>
      <c r="F8" s="163"/>
    </row>
    <row r="9" spans="1:6" ht="36" customHeight="1" x14ac:dyDescent="0.2">
      <c r="A9" s="171" t="s">
        <v>155</v>
      </c>
      <c r="B9" s="172"/>
      <c r="C9" s="172"/>
      <c r="D9" s="172"/>
      <c r="E9" s="172"/>
      <c r="F9" s="172"/>
    </row>
    <row r="10" spans="1:6" ht="39" customHeight="1" x14ac:dyDescent="0.2">
      <c r="A10" s="24" t="s">
        <v>117</v>
      </c>
      <c r="B10" s="110" t="s">
        <v>156</v>
      </c>
      <c r="C10" s="110" t="s">
        <v>157</v>
      </c>
      <c r="D10" s="110" t="s">
        <v>158</v>
      </c>
      <c r="E10" s="110" t="s">
        <v>159</v>
      </c>
      <c r="F10" s="110" t="s">
        <v>160</v>
      </c>
    </row>
    <row r="11" spans="1:6" s="2" customFormat="1" hidden="1" x14ac:dyDescent="0.2">
      <c r="A11" s="96"/>
      <c r="B11" s="101"/>
      <c r="C11" s="103"/>
      <c r="D11" s="101"/>
      <c r="E11" s="104"/>
      <c r="F11" s="102"/>
    </row>
    <row r="12" spans="1:6" s="2" customFormat="1" x14ac:dyDescent="0.2">
      <c r="A12" s="116"/>
      <c r="B12" s="123"/>
      <c r="C12" s="124"/>
      <c r="D12" s="123"/>
      <c r="E12" s="125"/>
      <c r="F12" s="126"/>
    </row>
    <row r="13" spans="1:6" s="2" customFormat="1" x14ac:dyDescent="0.2">
      <c r="A13" s="116"/>
      <c r="B13" s="118"/>
      <c r="C13" s="118"/>
      <c r="D13" s="118"/>
      <c r="E13" s="117"/>
      <c r="F13" s="126"/>
    </row>
    <row r="14" spans="1:6" s="2" customFormat="1" x14ac:dyDescent="0.2">
      <c r="A14" s="116"/>
      <c r="B14" s="123"/>
      <c r="C14" s="124"/>
      <c r="D14" s="123"/>
      <c r="E14" s="125"/>
      <c r="F14" s="126"/>
    </row>
    <row r="15" spans="1:6" s="2" customFormat="1" x14ac:dyDescent="0.2">
      <c r="A15" s="116"/>
      <c r="B15" s="123"/>
      <c r="C15" s="124"/>
      <c r="D15" s="123"/>
      <c r="E15" s="125"/>
      <c r="F15" s="126"/>
    </row>
    <row r="16" spans="1:6" s="2" customFormat="1" x14ac:dyDescent="0.2">
      <c r="A16" s="116"/>
      <c r="B16" s="123"/>
      <c r="C16" s="124"/>
      <c r="D16" s="123"/>
      <c r="E16" s="125"/>
      <c r="F16" s="126"/>
    </row>
    <row r="17" spans="1:7" s="2" customFormat="1" x14ac:dyDescent="0.2">
      <c r="A17" s="116"/>
      <c r="B17" s="123"/>
      <c r="C17" s="124"/>
      <c r="D17" s="123"/>
      <c r="E17" s="125"/>
      <c r="F17" s="126"/>
    </row>
    <row r="18" spans="1:7" s="2" customFormat="1" x14ac:dyDescent="0.2">
      <c r="A18" s="116"/>
      <c r="B18" s="123"/>
      <c r="C18" s="124"/>
      <c r="D18" s="123"/>
      <c r="E18" s="125"/>
      <c r="F18" s="126"/>
    </row>
    <row r="19" spans="1:7" s="2" customFormat="1" x14ac:dyDescent="0.2">
      <c r="A19" s="116"/>
      <c r="B19" s="123"/>
      <c r="C19" s="124"/>
      <c r="D19" s="123"/>
      <c r="E19" s="125"/>
      <c r="F19" s="126"/>
    </row>
    <row r="20" spans="1:7" s="2" customFormat="1" x14ac:dyDescent="0.2">
      <c r="A20" s="116"/>
      <c r="B20" s="123"/>
      <c r="C20" s="124"/>
      <c r="D20" s="123"/>
      <c r="E20" s="125"/>
      <c r="F20" s="126"/>
    </row>
    <row r="21" spans="1:7" s="2" customFormat="1" x14ac:dyDescent="0.2">
      <c r="A21" s="116"/>
      <c r="B21" s="123"/>
      <c r="C21" s="124"/>
      <c r="D21" s="123"/>
      <c r="E21" s="125"/>
      <c r="F21" s="126"/>
    </row>
    <row r="22" spans="1:7" s="2" customFormat="1" x14ac:dyDescent="0.2">
      <c r="A22" s="116"/>
      <c r="B22" s="123"/>
      <c r="C22" s="124"/>
      <c r="D22" s="123"/>
      <c r="E22" s="125"/>
      <c r="F22" s="126"/>
    </row>
    <row r="23" spans="1:7" s="2" customFormat="1" x14ac:dyDescent="0.2">
      <c r="A23" s="116"/>
      <c r="B23" s="123"/>
      <c r="C23" s="124"/>
      <c r="D23" s="123"/>
      <c r="E23" s="125"/>
      <c r="F23" s="126"/>
    </row>
    <row r="24" spans="1:7" s="2" customFormat="1" hidden="1" x14ac:dyDescent="0.2">
      <c r="A24" s="96"/>
      <c r="B24" s="101"/>
      <c r="C24" s="103"/>
      <c r="D24" s="101"/>
      <c r="E24" s="104"/>
      <c r="F24" s="102"/>
    </row>
    <row r="25" spans="1:7" ht="34.5" customHeight="1" x14ac:dyDescent="0.2">
      <c r="A25" s="111" t="s">
        <v>161</v>
      </c>
      <c r="B25" s="112" t="s">
        <v>162</v>
      </c>
      <c r="C25" s="113">
        <f>C26+C27</f>
        <v>0</v>
      </c>
      <c r="D25" s="114" t="str">
        <f>IF(SUBTOTAL(3,C11:C24)=SUBTOTAL(103,C11:C24),'Summary and sign-off'!$A$48,'Summary and sign-off'!$A$49)</f>
        <v>Check - there are no hidden rows with data</v>
      </c>
      <c r="E25" s="160" t="str">
        <f>IF('Summary and sign-off'!F60='Summary and sign-off'!F54,'Summary and sign-off'!A52,'Summary and sign-off'!A50)</f>
        <v>Check - each entry provides sufficient information</v>
      </c>
      <c r="F25" s="160"/>
      <c r="G25" s="2"/>
    </row>
    <row r="26" spans="1:7" ht="25.5" customHeight="1" x14ac:dyDescent="0.25">
      <c r="A26" s="55"/>
      <c r="B26" s="56" t="s">
        <v>96</v>
      </c>
      <c r="C26" s="57">
        <f>COUNTIF(C11:C24,'Summary and sign-off'!A45)</f>
        <v>0</v>
      </c>
      <c r="D26" s="14"/>
      <c r="E26" s="15"/>
      <c r="F26" s="16"/>
    </row>
    <row r="27" spans="1:7" ht="25.5" customHeight="1" x14ac:dyDescent="0.25">
      <c r="A27" s="55"/>
      <c r="B27" s="56" t="s">
        <v>97</v>
      </c>
      <c r="C27" s="57">
        <f>COUNTIF(C11:C24,'Summary and sign-off'!A46)</f>
        <v>0</v>
      </c>
      <c r="D27" s="14"/>
      <c r="E27" s="15"/>
      <c r="F27" s="16"/>
    </row>
    <row r="28" spans="1:7" x14ac:dyDescent="0.2">
      <c r="A28" s="17"/>
      <c r="B28" s="18"/>
      <c r="C28" s="17"/>
      <c r="D28" s="19"/>
      <c r="E28" s="19"/>
      <c r="F28" s="17"/>
    </row>
    <row r="29" spans="1:7" x14ac:dyDescent="0.2">
      <c r="A29" s="18" t="s">
        <v>151</v>
      </c>
      <c r="B29" s="18"/>
      <c r="C29" s="18"/>
      <c r="D29" s="18"/>
      <c r="E29" s="18"/>
      <c r="F29" s="18"/>
    </row>
    <row r="30" spans="1:7" ht="12.6" customHeight="1" x14ac:dyDescent="0.2">
      <c r="A30" s="20" t="s">
        <v>130</v>
      </c>
      <c r="B30" s="17"/>
      <c r="C30" s="17"/>
      <c r="D30" s="17"/>
      <c r="E30" s="17"/>
    </row>
    <row r="31" spans="1:7" x14ac:dyDescent="0.2">
      <c r="A31" s="20" t="s">
        <v>79</v>
      </c>
      <c r="B31" s="19"/>
      <c r="C31" s="17"/>
      <c r="D31" s="17"/>
      <c r="E31" s="17"/>
      <c r="F31" s="17"/>
    </row>
    <row r="32" spans="1:7" x14ac:dyDescent="0.2">
      <c r="A32" s="20" t="s">
        <v>163</v>
      </c>
      <c r="B32" s="21"/>
      <c r="C32" s="21"/>
      <c r="D32" s="21"/>
      <c r="E32" s="21"/>
      <c r="F32" s="21"/>
    </row>
    <row r="33" spans="1:6" ht="12.75" customHeight="1" x14ac:dyDescent="0.2">
      <c r="A33" s="20" t="s">
        <v>164</v>
      </c>
      <c r="B33" s="17"/>
      <c r="C33" s="17"/>
      <c r="D33" s="17"/>
      <c r="E33" s="17"/>
      <c r="F33" s="17"/>
    </row>
    <row r="34" spans="1:6" ht="12.95" customHeight="1" x14ac:dyDescent="0.2">
      <c r="A34" s="20" t="s">
        <v>165</v>
      </c>
      <c r="B34" s="17"/>
      <c r="C34" s="17"/>
      <c r="D34" s="17"/>
      <c r="E34" s="17"/>
      <c r="F34" s="17"/>
    </row>
    <row r="35" spans="1:6" x14ac:dyDescent="0.2">
      <c r="A35" s="20" t="s">
        <v>166</v>
      </c>
      <c r="C35" s="17"/>
      <c r="D35" s="17"/>
      <c r="E35" s="17"/>
      <c r="F35" s="17"/>
    </row>
    <row r="36" spans="1:6" ht="12.75" customHeight="1" x14ac:dyDescent="0.2">
      <c r="A36" s="20" t="s">
        <v>145</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Raewyn Castle</cp:lastModifiedBy>
  <cp:revision/>
  <cp:lastPrinted>2021-08-11T23:59:50Z</cp:lastPrinted>
  <dcterms:created xsi:type="dcterms:W3CDTF">2010-10-17T20:59:02Z</dcterms:created>
  <dcterms:modified xsi:type="dcterms:W3CDTF">2025-07-30T03:02:08Z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