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G:\FS_Finance\Accountability Documents\CEO Disclosure\2021-2022 CEO Disclosures\July to Dec 2021\"/>
    </mc:Choice>
  </mc:AlternateContent>
  <xr:revisionPtr revIDLastSave="0" documentId="13_ncr:1_{3461E6D7-0B26-42EE-956E-C8106A5A0ED7}" xr6:coauthVersionLast="47" xr6:coauthVersionMax="47"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_FilterDatabase" localSheetId="2" hidden="1">Travel!$A$26:$E$26</definedName>
    <definedName name="_xlnm.Print_Area" localSheetId="4">'All other expenses'!$A$1:$E$33</definedName>
    <definedName name="_xlnm.Print_Area" localSheetId="5">'Gifts and benefits'!$A$1:$F$36</definedName>
    <definedName name="_xlnm.Print_Area" localSheetId="0">'Guidance for agencies'!$A$1:$A$58</definedName>
    <definedName name="_xlnm.Print_Area" localSheetId="3">Hospitality!$A$1:$E$68</definedName>
    <definedName name="_xlnm.Print_Area" localSheetId="1">'Summary and sign-off'!$A$1:$F$23</definedName>
    <definedName name="_xlnm.Print_Area" localSheetId="2">Travel!$A$1:$E$159</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 l="1"/>
  <c r="D25" i="4" l="1"/>
  <c r="C27" i="3"/>
  <c r="C61" i="2"/>
  <c r="C121" i="1"/>
  <c r="C148"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61" i="2" s="1"/>
  <c r="F60" i="13"/>
  <c r="E25" i="4" s="1"/>
  <c r="F59" i="13"/>
  <c r="D27" i="3" s="1"/>
  <c r="F57" i="13"/>
  <c r="D148" i="1" s="1"/>
  <c r="F56" i="13"/>
  <c r="D121" i="1" s="1"/>
  <c r="F55" i="13"/>
  <c r="D22" i="1" s="1"/>
  <c r="C13" i="13"/>
  <c r="C12" i="13"/>
  <c r="C11" i="13"/>
  <c r="C16" i="13" l="1"/>
  <c r="C17" i="13"/>
  <c r="B5" i="4" l="1"/>
  <c r="B4" i="4"/>
  <c r="B5" i="3"/>
  <c r="B4" i="3"/>
  <c r="B5" i="2"/>
  <c r="B4" i="2"/>
  <c r="B4" i="1"/>
  <c r="C15" i="13" l="1"/>
  <c r="F12" i="13" l="1"/>
  <c r="C25" i="4"/>
  <c r="F11" i="13" s="1"/>
  <c r="F13" i="13" l="1"/>
  <c r="B148" i="1"/>
  <c r="B17" i="13" s="1"/>
  <c r="B121" i="1"/>
  <c r="B16" i="13" s="1"/>
  <c r="B22" i="1"/>
  <c r="B15" i="13" s="1"/>
  <c r="B27" i="3" l="1"/>
  <c r="B13" i="13" s="1"/>
  <c r="B61" i="2"/>
  <c r="B12" i="13" s="1"/>
  <c r="B11" i="13" l="1"/>
  <c r="B1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2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<sst xmlns="http://schemas.openxmlformats.org/spreadsheetml/2006/main" count="530" uniqueCount="245">
  <si>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</si>
  <si>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</si>
  <si>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</si>
  <si>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</si>
  <si>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</si>
  <si>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</si>
  <si>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</si>
  <si>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</si>
  <si>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</si>
  <si>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</si>
  <si>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</si>
  <si>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</si>
  <si>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</si>
  <si>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</si>
  <si>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</si>
  <si>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</si>
  <si>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</si>
  <si>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</si>
  <si>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</si>
  <si>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</si>
  <si>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</si>
  <si>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</si>
  <si>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</si>
  <si>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</si>
  <si>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</si>
  <si>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</si>
  <si>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</si>
  <si>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</si>
  <si>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</si>
  <si>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</si>
  <si>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</si>
  <si>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</si>
  <si>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</si>
  <si>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</si>
  <si>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</si>
  <si>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</si>
  <si>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</si>
  <si>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</si>
  <si>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</si>
  <si>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</si>
  <si>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</si>
  <si>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</si>
  <si>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</si>
  <si>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</si>
  <si>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</si>
  <si>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</si>
  <si>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</si>
  <si>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</si>
  <si>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</si>
  <si>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</si>
  <si>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</si>
  <si>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</si>
  <si>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</si>
  <si>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</si>
  <si>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</si>
  <si>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</si>
  <si>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</si>
  <si>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</si>
  <si>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</si>
  <si>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</si>
  <si>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</si>
  <si>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</si>
  <si>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</si>
  <si>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</si>
  <si>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</si>
  <si>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</si>
  <si>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</si>
  <si>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</si>
  <si>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</si>
  <si>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</si>
  <si>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</si>
  <si>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</si>
  <si>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</si>
  <si>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</si>
  <si>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</si>
  <si>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</si>
  <si>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</si>
  <si>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</si>
  <si>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</si>
  <si>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</si>
  <si>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</si>
  <si>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</si>
  <si>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</si>
  <si>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</si>
  <si>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</si>
  <si>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</si>
  <si>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</si>
  <si>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</si>
  <si>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</si>
  <si>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</si>
  <si>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</si>
  <si>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</si>
  <si>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</si>
  <si>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</si>
  <si>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</si>
  <si>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</si>
  <si>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</si>
  <si>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</si>
  <si>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</si>
  <si>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</si>
  <si>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</si>
  <si>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</si>
  <si>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</si>
  <si>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</si>
  <si>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</si>
  <si>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</si>
  <si>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</si>
  <si>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</si>
  <si>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</si>
  <si>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</si>
  <si>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</si>
  <si>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</si>
  <si>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</si>
  <si>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</si>
  <si>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</si>
  <si>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</si>
  <si>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</si>
  <si>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</si>
  <si>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</si>
  <si>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</si>
  <si>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</si>
  <si>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</si>
  <si>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</si>
  <si>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</si>
  <si>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</si>
  <si>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</si>
  <si>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</si>
  <si>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</si>
  <si>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</si>
  <si>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</si>
  <si>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</si>
  <si>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</si>
  <si>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</si>
  <si>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</si>
  <si>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</si>
  <si>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</si>
  <si>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</si>
  <si>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</si>
  <si>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</si>
  <si>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</si>
  <si>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</si>
  <si>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</si>
  <si>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</si>
  <si>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</si>
  <si>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</si>
  <si>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</si>
  <si>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</si>
  <si>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</si>
  <si>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</si>
  <si>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</si>
  <si>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</si>
  <si>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</si>
  <si>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</si>
  <si>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</si>
  <si>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</si>
  <si>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</si>
  <si>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</si>
  <si>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</si>
  <si>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</si>
  <si>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</si>
  <si>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</si>
  <si>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</si>
  <si>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</si>
  <si>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</si>
  <si>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</si>
  <si>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</si>
  <si>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</si>
  <si>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</si>
  <si>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</si>
  <si>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Wellington</t>
  </si>
  <si>
    <t>Parking</t>
  </si>
  <si>
    <t>Auckland</t>
  </si>
  <si>
    <t>Travel Incidentals</t>
  </si>
  <si>
    <t>Incidentals</t>
  </si>
  <si>
    <t>New Zealand Artificial Limb Service</t>
  </si>
  <si>
    <t>Sean Gray</t>
  </si>
  <si>
    <t>Chief Financial Officer</t>
  </si>
  <si>
    <t>Meeting with Northland Regional Manager</t>
  </si>
  <si>
    <t>Neuro hub workshop</t>
  </si>
  <si>
    <t>Otahuhu</t>
  </si>
  <si>
    <t>Northern leadership team meeting</t>
  </si>
  <si>
    <t>Auckland centre visit</t>
  </si>
  <si>
    <t>Auckland centre visit - staff lunch</t>
  </si>
  <si>
    <t>Whangarei</t>
  </si>
  <si>
    <t>Kaiwaka</t>
  </si>
  <si>
    <t>Northland visits</t>
  </si>
  <si>
    <t>Interview Heidi CRM</t>
  </si>
  <si>
    <t>Human Resources Advisor appraisal</t>
  </si>
  <si>
    <t>Hamilton centre visit</t>
  </si>
  <si>
    <t>Meeting with human resources advisor</t>
  </si>
  <si>
    <t>Hamilton</t>
  </si>
  <si>
    <t>HR meeting</t>
  </si>
  <si>
    <t>Travel Incidentals - No receipt</t>
  </si>
  <si>
    <t>Travdel Incidentals</t>
  </si>
  <si>
    <t>Christchurch centre visit</t>
  </si>
  <si>
    <t>Christchurch</t>
  </si>
  <si>
    <t>Chrsitchurch</t>
  </si>
  <si>
    <t>Tauranga centre visit</t>
  </si>
  <si>
    <t>Papamoa</t>
  </si>
  <si>
    <t>Meeting lawyers</t>
  </si>
  <si>
    <t xml:space="preserve">Meeting </t>
  </si>
  <si>
    <t>Palmerston North</t>
  </si>
  <si>
    <t>Taxi</t>
  </si>
  <si>
    <t>Meeting</t>
  </si>
  <si>
    <t>Meeting MSD</t>
  </si>
  <si>
    <t>Incidental</t>
  </si>
  <si>
    <t xml:space="preserve">Travel Incidentals - </t>
  </si>
  <si>
    <t xml:space="preserve">Auckland centre visit - Nothern Regional Orhtotics Planning </t>
  </si>
  <si>
    <t xml:space="preserve">Flight </t>
  </si>
  <si>
    <t>Wellington/Auckland</t>
  </si>
  <si>
    <t>Hamilton centre visit - meeting with Midland Regional Manager</t>
  </si>
  <si>
    <t>Wellington/Hamilton</t>
  </si>
  <si>
    <t>Hamilton/Wellington</t>
  </si>
  <si>
    <t xml:space="preserve">Auckland centre visit </t>
  </si>
  <si>
    <t>Flight  - cancelled</t>
  </si>
  <si>
    <t>Christchurch centre visit -</t>
  </si>
  <si>
    <t>Wellington/Christchurch</t>
  </si>
  <si>
    <t>Christchurch/Wellington</t>
  </si>
  <si>
    <t>Auckland/Wellington</t>
  </si>
  <si>
    <t>Fligiht</t>
  </si>
  <si>
    <t>Wellington/Gisborn</t>
  </si>
  <si>
    <t>Gisborn/Wellington</t>
  </si>
  <si>
    <t xml:space="preserve">Tauranga centre visit </t>
  </si>
  <si>
    <t>Wellington/Tauranga</t>
  </si>
  <si>
    <t>Tauranga/Wellington</t>
  </si>
  <si>
    <t>Flight - cancelled</t>
  </si>
  <si>
    <t xml:space="preserve">Christchurch centre visit </t>
  </si>
  <si>
    <t xml:space="preserve">Hamilton centre visit </t>
  </si>
  <si>
    <t>Gisborne</t>
  </si>
  <si>
    <t>Meeting Staff Member</t>
  </si>
  <si>
    <t xml:space="preserve"> </t>
  </si>
  <si>
    <t>Meeting Orthotic Manager</t>
  </si>
  <si>
    <t>Phone and Data charges</t>
  </si>
  <si>
    <t>Phone and Data</t>
  </si>
  <si>
    <t>Chch centre visit</t>
  </si>
  <si>
    <t xml:space="preserve">Meeting with Advisors </t>
  </si>
  <si>
    <t xml:space="preserve">Business Development Orthotics </t>
  </si>
  <si>
    <t>Contract meeting trip</t>
  </si>
  <si>
    <t>Meeting to develop PW action plan</t>
  </si>
  <si>
    <t>Northern trip</t>
  </si>
  <si>
    <t xml:space="preserve"> DHB meeting</t>
  </si>
  <si>
    <t>Meeting  -  DHB</t>
  </si>
  <si>
    <t>Meeting with contract partner</t>
  </si>
  <si>
    <t>Hamilton centre visit -  meeting</t>
  </si>
  <si>
    <t>Flowers for Northern Reg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</si>
</sst>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174</v>
      </c>
      <c r="C2" s="174"/>
      <c r="D2" s="174"/>
      <c r="E2" s="174"/>
      <c r="F2" s="174"/>
      <c r="G2" s="46"/>
      <c r="H2" s="46"/>
      <c r="I2" s="46"/>
      <c r="J2" s="46"/>
      <c r="K2" s="46"/>
    </row>
    <row r="3" spans="1:11" ht="21" customHeight="1" x14ac:dyDescent="0.2">
      <c r="A3" s="4" t="s">
        <v>53</v>
      </c>
      <c r="B3" s="174" t="s">
        <v>175</v>
      </c>
      <c r="C3" s="174"/>
      <c r="D3" s="174"/>
      <c r="E3" s="174"/>
      <c r="F3" s="174"/>
      <c r="G3" s="46"/>
      <c r="H3" s="46"/>
      <c r="I3" s="46"/>
      <c r="J3" s="46"/>
      <c r="K3" s="46"/>
    </row>
    <row r="4" spans="1:11" ht="21" customHeight="1" x14ac:dyDescent="0.2">
      <c r="A4" s="4" t="s">
        <v>54</v>
      </c>
      <c r="B4" s="175">
        <v>44378</v>
      </c>
      <c r="C4" s="175"/>
      <c r="D4" s="175"/>
      <c r="E4" s="175"/>
      <c r="F4" s="175"/>
      <c r="G4" s="46"/>
      <c r="H4" s="46"/>
      <c r="I4" s="46"/>
      <c r="J4" s="46"/>
      <c r="K4" s="46"/>
    </row>
    <row r="5" spans="1:11" ht="21" customHeight="1" x14ac:dyDescent="0.2">
      <c r="A5" s="4" t="s">
        <v>55</v>
      </c>
      <c r="B5" s="175">
        <v>44561</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176</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6887.2699999999986</v>
      </c>
      <c r="C11" s="102" t="str">
        <f>IF(Travel!B6="",A34,Travel!B6)</f>
        <v>Figures include GST (where applicable)</v>
      </c>
      <c r="D11" s="8"/>
      <c r="E11" s="10" t="s">
        <v>66</v>
      </c>
      <c r="F11" s="56">
        <f>'Gifts and benefits'!C25</f>
        <v>0</v>
      </c>
      <c r="G11" s="47"/>
      <c r="H11" s="47"/>
      <c r="I11" s="47"/>
      <c r="J11" s="47"/>
      <c r="K11" s="47"/>
    </row>
    <row r="12" spans="1:11" ht="27.75" customHeight="1" x14ac:dyDescent="0.2">
      <c r="A12" s="10" t="s">
        <v>24</v>
      </c>
      <c r="B12" s="94">
        <f>Hospitality!B61</f>
        <v>0</v>
      </c>
      <c r="C12" s="102" t="str">
        <f>IF(Hospitality!B6="",A34,Hospitality!B6)</f>
        <v>Figures include GST (where applicable)</v>
      </c>
      <c r="D12" s="8"/>
      <c r="E12" s="10" t="s">
        <v>67</v>
      </c>
      <c r="F12" s="56">
        <f>'Gifts and benefits'!C26</f>
        <v>0</v>
      </c>
      <c r="G12" s="47"/>
      <c r="H12" s="47"/>
      <c r="I12" s="47"/>
      <c r="J12" s="47"/>
      <c r="K12" s="47"/>
    </row>
    <row r="13" spans="1:11" ht="27.75" customHeight="1" x14ac:dyDescent="0.2">
      <c r="A13" s="10" t="s">
        <v>68</v>
      </c>
      <c r="B13" s="94">
        <f>'All other expenses'!B27</f>
        <v>389.96000000000004</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Travel!B121</f>
        <v>6671.119999999999</v>
      </c>
      <c r="C16" s="104" t="str">
        <f>C11</f>
        <v>Figures include GST (where applicable)</v>
      </c>
      <c r="D16" s="59"/>
      <c r="E16" s="8"/>
      <c r="F16" s="60"/>
      <c r="G16" s="46"/>
      <c r="H16" s="46"/>
      <c r="I16" s="46"/>
      <c r="J16" s="46"/>
      <c r="K16" s="46"/>
    </row>
    <row r="17" spans="1:11" ht="27.75" customHeight="1" x14ac:dyDescent="0.2">
      <c r="A17" s="11" t="s">
        <v>72</v>
      </c>
      <c r="B17" s="96">
        <f>Travel!B148</f>
        <v>216.15</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COUNT(Travel!B26:B120)</f>
        <v>81</v>
      </c>
      <c r="C56" s="111"/>
      <c r="D56" s="111">
        <f>COUNTIF(Travel!D26:D120,"*")</f>
        <v>81</v>
      </c>
      <c r="E56" s="112"/>
      <c r="F56" s="112" t="b">
        <f>MIN(B56,D56)=MAX(B56,D56)</f>
        <v>1</v>
      </c>
    </row>
    <row r="57" spans="1:11" hidden="1" x14ac:dyDescent="0.2">
      <c r="A57" s="122"/>
      <c r="B57" s="111">
        <f>COUNT(Travel!B125:B147)</f>
        <v>12</v>
      </c>
      <c r="C57" s="111"/>
      <c r="D57" s="111">
        <f>COUNTIF(Travel!D125:D147,"*")</f>
        <v>12</v>
      </c>
      <c r="E57" s="112"/>
      <c r="F57" s="112" t="b">
        <f>MIN(B57,D57)=MAX(B57,D57)</f>
        <v>1</v>
      </c>
    </row>
    <row r="58" spans="1:11" hidden="1" x14ac:dyDescent="0.2">
      <c r="A58" s="123" t="s">
        <v>106</v>
      </c>
      <c r="B58" s="113">
        <f>COUNT(Hospitality!B11:B60)</f>
        <v>0</v>
      </c>
      <c r="C58" s="113"/>
      <c r="D58" s="113">
        <f>COUNTIF(Hospitality!D11:D60,"*")</f>
        <v>0</v>
      </c>
      <c r="E58" s="114"/>
      <c r="F58" s="114" t="b">
        <f>MIN(B58,D58)=MAX(B58,D58)</f>
        <v>1</v>
      </c>
    </row>
    <row r="59" spans="1:11" hidden="1" x14ac:dyDescent="0.2">
      <c r="A59" s="124" t="s">
        <v>107</v>
      </c>
      <c r="B59" s="112">
        <f>COUNT('All other expenses'!B11:B26)</f>
        <v>6</v>
      </c>
      <c r="C59" s="112"/>
      <c r="D59" s="112">
        <f>COUNTIF('All other expenses'!D11:D26,"*")</f>
        <v>6</v>
      </c>
      <c r="E59" s="112"/>
      <c r="F59" s="112" t="b">
        <f>MIN(B59,D59)=MAX(B59,D59)</f>
        <v>1</v>
      </c>
    </row>
    <row r="60" spans="1:11" hidden="1" x14ac:dyDescent="0.2">
      <c r="A60" s="123" t="s">
        <v>108</v>
      </c>
      <c r="B60" s="113">
        <f>COUNTIF('Gifts and benefits'!B11:B24,"*")</f>
        <v>1</v>
      </c>
      <c r="C60" s="113">
        <f>COUNTIF('Gifts and benefits'!C11:C24,"*")</f>
        <v>0</v>
      </c>
      <c r="D60" s="113"/>
      <c r="E60" s="113">
        <f>COUNTA('Gifts and benefits'!E11:E24)</f>
        <v>1</v>
      </c>
      <c r="F60" s="114"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79"/>
  <sheetViews>
    <sheetView zoomScaleNormal="100" workbookViewId="0">
      <selection activeCell="B6" sqref="B6:E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New Zealand Artificial Limb Service</v>
      </c>
      <c r="C2" s="176"/>
      <c r="D2" s="176"/>
      <c r="E2" s="176"/>
      <c r="F2" s="46"/>
    </row>
    <row r="3" spans="1:6" ht="21" customHeight="1" x14ac:dyDescent="0.2">
      <c r="A3" s="4" t="s">
        <v>110</v>
      </c>
      <c r="B3" s="176" t="str">
        <f>'Summary and sign-off'!B3:F3</f>
        <v>Sean Gray</v>
      </c>
      <c r="C3" s="176"/>
      <c r="D3" s="176"/>
      <c r="E3" s="176"/>
      <c r="F3" s="46"/>
    </row>
    <row r="4" spans="1:6" ht="21" customHeight="1" x14ac:dyDescent="0.2">
      <c r="A4" s="4" t="s">
        <v>111</v>
      </c>
      <c r="B4" s="176">
        <f>'Summary and sign-off'!B4:F4</f>
        <v>44378</v>
      </c>
      <c r="C4" s="176"/>
      <c r="D4" s="176"/>
      <c r="E4" s="176"/>
      <c r="F4" s="46"/>
    </row>
    <row r="5" spans="1:6" ht="21" customHeight="1" x14ac:dyDescent="0.2">
      <c r="A5" s="4" t="s">
        <v>112</v>
      </c>
      <c r="B5" s="176">
        <f>'Summary and sign-off'!B5:F5</f>
        <v>44561</v>
      </c>
      <c r="C5" s="176"/>
      <c r="D5" s="176"/>
      <c r="E5" s="176"/>
      <c r="F5" s="46"/>
    </row>
    <row r="6" spans="1:6" ht="21" customHeight="1" x14ac:dyDescent="0.2">
      <c r="A6" s="4" t="s">
        <v>113</v>
      </c>
      <c r="B6" s="171" t="s">
        <v>80</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t="36" customHeight="1" x14ac:dyDescent="0.2">
      <c r="A26" s="133"/>
      <c r="B26" s="134"/>
      <c r="C26" s="135"/>
      <c r="D26" s="135"/>
      <c r="E26" s="136"/>
      <c r="F26" s="1"/>
    </row>
    <row r="27" spans="1:6" s="87" customFormat="1" x14ac:dyDescent="0.2">
      <c r="A27" s="157">
        <v>44378</v>
      </c>
      <c r="B27" s="158">
        <v>186.19</v>
      </c>
      <c r="C27" s="159" t="s">
        <v>210</v>
      </c>
      <c r="D27" s="159" t="s">
        <v>208</v>
      </c>
      <c r="E27" s="160" t="s">
        <v>212</v>
      </c>
      <c r="F27" s="1"/>
    </row>
    <row r="28" spans="1:6" s="87" customFormat="1" x14ac:dyDescent="0.2">
      <c r="A28" s="157">
        <v>44378</v>
      </c>
      <c r="B28" s="158">
        <v>348.86</v>
      </c>
      <c r="C28" s="159" t="s">
        <v>210</v>
      </c>
      <c r="D28" s="159" t="s">
        <v>208</v>
      </c>
      <c r="E28" s="160" t="s">
        <v>211</v>
      </c>
      <c r="F28" s="1"/>
    </row>
    <row r="29" spans="1:6" s="87" customFormat="1" x14ac:dyDescent="0.2">
      <c r="A29" s="157">
        <v>44382</v>
      </c>
      <c r="B29" s="158">
        <v>576.16</v>
      </c>
      <c r="C29" s="159" t="s">
        <v>235</v>
      </c>
      <c r="D29" s="159" t="s">
        <v>208</v>
      </c>
      <c r="E29" s="160" t="s">
        <v>209</v>
      </c>
      <c r="F29" s="1"/>
    </row>
    <row r="30" spans="1:6" s="87" customFormat="1" x14ac:dyDescent="0.2">
      <c r="A30" s="157">
        <v>44383</v>
      </c>
      <c r="B30" s="158">
        <v>10.5</v>
      </c>
      <c r="C30" s="159" t="s">
        <v>177</v>
      </c>
      <c r="D30" s="159" t="s">
        <v>172</v>
      </c>
      <c r="E30" s="160" t="s">
        <v>171</v>
      </c>
      <c r="F30" s="1"/>
    </row>
    <row r="31" spans="1:6" s="87" customFormat="1" x14ac:dyDescent="0.2">
      <c r="A31" s="157">
        <v>44383</v>
      </c>
      <c r="B31" s="158">
        <v>45</v>
      </c>
      <c r="C31" s="159" t="s">
        <v>236</v>
      </c>
      <c r="D31" s="159" t="s">
        <v>170</v>
      </c>
      <c r="E31" s="160" t="s">
        <v>169</v>
      </c>
      <c r="F31" s="1"/>
    </row>
    <row r="32" spans="1:6" s="87" customFormat="1" x14ac:dyDescent="0.2">
      <c r="A32" s="157">
        <v>44384</v>
      </c>
      <c r="B32" s="158">
        <v>18.55</v>
      </c>
      <c r="C32" s="159" t="s">
        <v>178</v>
      </c>
      <c r="D32" s="159" t="s">
        <v>170</v>
      </c>
      <c r="E32" s="160" t="s">
        <v>171</v>
      </c>
      <c r="F32" s="1"/>
    </row>
    <row r="33" spans="1:6" s="87" customFormat="1" x14ac:dyDescent="0.2">
      <c r="A33" s="157">
        <v>44390</v>
      </c>
      <c r="B33" s="158">
        <v>12.8</v>
      </c>
      <c r="C33" s="159" t="s">
        <v>237</v>
      </c>
      <c r="D33" s="159" t="s">
        <v>172</v>
      </c>
      <c r="E33" s="160" t="s">
        <v>179</v>
      </c>
      <c r="F33" s="1"/>
    </row>
    <row r="34" spans="1:6" s="87" customFormat="1" x14ac:dyDescent="0.2">
      <c r="A34" s="157">
        <v>44390</v>
      </c>
      <c r="B34" s="158">
        <v>603.32000000000005</v>
      </c>
      <c r="C34" s="159" t="s">
        <v>207</v>
      </c>
      <c r="D34" s="159" t="s">
        <v>208</v>
      </c>
      <c r="E34" s="160" t="s">
        <v>209</v>
      </c>
      <c r="F34" s="1"/>
    </row>
    <row r="35" spans="1:6" s="87" customFormat="1" x14ac:dyDescent="0.2">
      <c r="A35" s="157">
        <v>44391</v>
      </c>
      <c r="B35" s="158">
        <v>31</v>
      </c>
      <c r="C35" s="159" t="s">
        <v>237</v>
      </c>
      <c r="D35" s="159" t="s">
        <v>172</v>
      </c>
      <c r="E35" s="160" t="s">
        <v>171</v>
      </c>
      <c r="F35" s="1"/>
    </row>
    <row r="36" spans="1:6" s="87" customFormat="1" x14ac:dyDescent="0.2">
      <c r="A36" s="157">
        <v>44391</v>
      </c>
      <c r="B36" s="158">
        <v>12.2</v>
      </c>
      <c r="C36" s="159" t="s">
        <v>237</v>
      </c>
      <c r="D36" s="159" t="s">
        <v>170</v>
      </c>
      <c r="E36" s="160" t="s">
        <v>171</v>
      </c>
      <c r="F36" s="1"/>
    </row>
    <row r="37" spans="1:6" s="87" customFormat="1" x14ac:dyDescent="0.2">
      <c r="A37" s="157">
        <v>44391</v>
      </c>
      <c r="B37" s="158">
        <v>106.04</v>
      </c>
      <c r="C37" s="159" t="s">
        <v>213</v>
      </c>
      <c r="D37" s="159" t="s">
        <v>208</v>
      </c>
      <c r="E37" s="160" t="s">
        <v>209</v>
      </c>
      <c r="F37" s="1"/>
    </row>
    <row r="38" spans="1:6" s="87" customFormat="1" x14ac:dyDescent="0.2">
      <c r="A38" s="157">
        <v>44391</v>
      </c>
      <c r="B38" s="158">
        <v>-674.62</v>
      </c>
      <c r="C38" s="159" t="s">
        <v>213</v>
      </c>
      <c r="D38" s="159" t="s">
        <v>214</v>
      </c>
      <c r="E38" s="160" t="s">
        <v>209</v>
      </c>
      <c r="F38" s="1"/>
    </row>
    <row r="39" spans="1:6" s="87" customFormat="1" x14ac:dyDescent="0.2">
      <c r="A39" s="157">
        <v>44392</v>
      </c>
      <c r="B39" s="158">
        <v>39.1</v>
      </c>
      <c r="C39" s="159" t="s">
        <v>180</v>
      </c>
      <c r="D39" s="159" t="s">
        <v>172</v>
      </c>
      <c r="E39" s="160" t="s">
        <v>171</v>
      </c>
      <c r="F39" s="1"/>
    </row>
    <row r="40" spans="1:6" s="87" customFormat="1" x14ac:dyDescent="0.2">
      <c r="A40" s="157">
        <v>44392</v>
      </c>
      <c r="B40" s="158">
        <v>19.5</v>
      </c>
      <c r="C40" s="159" t="s">
        <v>181</v>
      </c>
      <c r="D40" s="159" t="s">
        <v>172</v>
      </c>
      <c r="E40" s="160" t="s">
        <v>171</v>
      </c>
      <c r="F40" s="1"/>
    </row>
    <row r="41" spans="1:6" s="87" customFormat="1" x14ac:dyDescent="0.2">
      <c r="A41" s="157">
        <v>44392</v>
      </c>
      <c r="B41" s="158">
        <v>17.3</v>
      </c>
      <c r="C41" s="159" t="s">
        <v>185</v>
      </c>
      <c r="D41" s="159" t="s">
        <v>172</v>
      </c>
      <c r="E41" s="160" t="s">
        <v>171</v>
      </c>
      <c r="F41" s="1"/>
    </row>
    <row r="42" spans="1:6" s="87" customFormat="1" x14ac:dyDescent="0.2">
      <c r="A42" s="157">
        <v>44392</v>
      </c>
      <c r="B42" s="158">
        <v>27.3</v>
      </c>
      <c r="C42" s="159" t="s">
        <v>237</v>
      </c>
      <c r="D42" s="159" t="s">
        <v>172</v>
      </c>
      <c r="E42" s="160" t="s">
        <v>171</v>
      </c>
      <c r="F42" s="1"/>
    </row>
    <row r="43" spans="1:6" s="87" customFormat="1" x14ac:dyDescent="0.2">
      <c r="A43" s="157">
        <v>44392</v>
      </c>
      <c r="B43" s="158">
        <v>11.2</v>
      </c>
      <c r="C43" s="159" t="s">
        <v>237</v>
      </c>
      <c r="D43" s="159" t="s">
        <v>172</v>
      </c>
      <c r="E43" s="160" t="s">
        <v>171</v>
      </c>
      <c r="F43" s="1"/>
    </row>
    <row r="44" spans="1:6" s="87" customFormat="1" x14ac:dyDescent="0.2">
      <c r="A44" s="157">
        <v>44392</v>
      </c>
      <c r="B44" s="158">
        <v>14.2</v>
      </c>
      <c r="C44" s="159" t="s">
        <v>238</v>
      </c>
      <c r="D44" s="159" t="s">
        <v>172</v>
      </c>
      <c r="E44" s="160" t="s">
        <v>184</v>
      </c>
      <c r="F44" s="1"/>
    </row>
    <row r="45" spans="1:6" s="87" customFormat="1" x14ac:dyDescent="0.2">
      <c r="A45" s="157">
        <v>44392</v>
      </c>
      <c r="B45" s="158">
        <v>63.08</v>
      </c>
      <c r="C45" s="159" t="s">
        <v>182</v>
      </c>
      <c r="D45" s="159" t="s">
        <v>172</v>
      </c>
      <c r="E45" s="160" t="s">
        <v>183</v>
      </c>
      <c r="F45" s="1"/>
    </row>
    <row r="46" spans="1:6" s="87" customFormat="1" x14ac:dyDescent="0.2">
      <c r="A46" s="157">
        <v>44393</v>
      </c>
      <c r="B46" s="158">
        <v>135</v>
      </c>
      <c r="C46" s="159" t="s">
        <v>239</v>
      </c>
      <c r="D46" s="159" t="s">
        <v>170</v>
      </c>
      <c r="E46" s="160" t="s">
        <v>169</v>
      </c>
      <c r="F46" s="1"/>
    </row>
    <row r="47" spans="1:6" s="87" customFormat="1" x14ac:dyDescent="0.2">
      <c r="A47" s="157">
        <v>44393</v>
      </c>
      <c r="B47" s="158">
        <v>3</v>
      </c>
      <c r="C47" s="159" t="s">
        <v>240</v>
      </c>
      <c r="D47" s="159" t="s">
        <v>170</v>
      </c>
      <c r="E47" s="160" t="s">
        <v>183</v>
      </c>
      <c r="F47" s="1"/>
    </row>
    <row r="48" spans="1:6" s="87" customFormat="1" x14ac:dyDescent="0.2">
      <c r="A48" s="157">
        <v>44396</v>
      </c>
      <c r="B48" s="158">
        <v>7.5</v>
      </c>
      <c r="C48" s="159" t="s">
        <v>180</v>
      </c>
      <c r="D48" s="159" t="s">
        <v>170</v>
      </c>
      <c r="E48" s="160" t="s">
        <v>171</v>
      </c>
      <c r="F48" s="1"/>
    </row>
    <row r="49" spans="1:6" s="87" customFormat="1" x14ac:dyDescent="0.2">
      <c r="A49" s="157">
        <v>44404</v>
      </c>
      <c r="B49" s="158">
        <v>390</v>
      </c>
      <c r="C49" s="159" t="s">
        <v>241</v>
      </c>
      <c r="D49" s="159" t="s">
        <v>208</v>
      </c>
      <c r="E49" s="160" t="s">
        <v>211</v>
      </c>
      <c r="F49" s="1"/>
    </row>
    <row r="50" spans="1:6" s="87" customFormat="1" x14ac:dyDescent="0.2">
      <c r="A50" s="157">
        <v>44407</v>
      </c>
      <c r="B50" s="158">
        <v>309.69</v>
      </c>
      <c r="C50" s="159" t="s">
        <v>188</v>
      </c>
      <c r="D50" s="159" t="s">
        <v>208</v>
      </c>
      <c r="E50" s="160" t="s">
        <v>211</v>
      </c>
      <c r="F50" s="1"/>
    </row>
    <row r="51" spans="1:6" s="87" customFormat="1" x14ac:dyDescent="0.2">
      <c r="A51" s="157">
        <v>44407</v>
      </c>
      <c r="B51" s="158">
        <v>-699.69</v>
      </c>
      <c r="C51" s="159" t="s">
        <v>188</v>
      </c>
      <c r="D51" s="159" t="s">
        <v>214</v>
      </c>
      <c r="E51" s="160" t="s">
        <v>211</v>
      </c>
      <c r="F51" s="1"/>
    </row>
    <row r="52" spans="1:6" s="87" customFormat="1" x14ac:dyDescent="0.2">
      <c r="A52" s="157">
        <v>44417</v>
      </c>
      <c r="B52" s="158">
        <v>164.62</v>
      </c>
      <c r="C52" s="159" t="s">
        <v>188</v>
      </c>
      <c r="D52" s="159" t="s">
        <v>208</v>
      </c>
      <c r="E52" s="160" t="s">
        <v>212</v>
      </c>
      <c r="F52" s="1"/>
    </row>
    <row r="53" spans="1:6" s="87" customFormat="1" x14ac:dyDescent="0.2">
      <c r="A53" s="157">
        <v>44417</v>
      </c>
      <c r="B53" s="158">
        <v>348.86</v>
      </c>
      <c r="C53" s="159" t="s">
        <v>188</v>
      </c>
      <c r="D53" s="159" t="s">
        <v>208</v>
      </c>
      <c r="E53" s="160" t="s">
        <v>211</v>
      </c>
      <c r="F53" s="1"/>
    </row>
    <row r="54" spans="1:6" s="87" customFormat="1" x14ac:dyDescent="0.2">
      <c r="A54" s="157">
        <v>44418</v>
      </c>
      <c r="B54" s="158">
        <v>25.48</v>
      </c>
      <c r="C54" s="159" t="s">
        <v>189</v>
      </c>
      <c r="D54" s="159" t="s">
        <v>172</v>
      </c>
      <c r="E54" s="160" t="s">
        <v>190</v>
      </c>
      <c r="F54" s="1"/>
    </row>
    <row r="55" spans="1:6" s="87" customFormat="1" x14ac:dyDescent="0.2">
      <c r="A55" s="157">
        <v>44418</v>
      </c>
      <c r="B55" s="158">
        <v>45</v>
      </c>
      <c r="C55" s="159" t="s">
        <v>188</v>
      </c>
      <c r="D55" s="159" t="s">
        <v>170</v>
      </c>
      <c r="E55" s="160" t="s">
        <v>169</v>
      </c>
      <c r="F55" s="1"/>
    </row>
    <row r="56" spans="1:6" s="87" customFormat="1" x14ac:dyDescent="0.2">
      <c r="A56" s="157">
        <v>44426</v>
      </c>
      <c r="B56" s="158">
        <v>200.78</v>
      </c>
      <c r="C56" s="159" t="s">
        <v>215</v>
      </c>
      <c r="D56" s="159" t="s">
        <v>208</v>
      </c>
      <c r="E56" s="160" t="s">
        <v>217</v>
      </c>
      <c r="F56" s="1"/>
    </row>
    <row r="57" spans="1:6" s="87" customFormat="1" x14ac:dyDescent="0.2">
      <c r="A57" s="157">
        <v>44426</v>
      </c>
      <c r="B57" s="158">
        <v>-200.78</v>
      </c>
      <c r="C57" s="159" t="s">
        <v>215</v>
      </c>
      <c r="D57" s="159" t="s">
        <v>214</v>
      </c>
      <c r="E57" s="160" t="s">
        <v>217</v>
      </c>
      <c r="F57" s="1"/>
    </row>
    <row r="58" spans="1:6" s="87" customFormat="1" x14ac:dyDescent="0.2">
      <c r="A58" s="157">
        <v>44426</v>
      </c>
      <c r="B58" s="158">
        <v>138.69</v>
      </c>
      <c r="C58" s="159" t="s">
        <v>215</v>
      </c>
      <c r="D58" s="159" t="s">
        <v>208</v>
      </c>
      <c r="E58" s="160" t="s">
        <v>216</v>
      </c>
      <c r="F58" s="1"/>
    </row>
    <row r="59" spans="1:6" s="87" customFormat="1" x14ac:dyDescent="0.2">
      <c r="A59" s="157">
        <v>44426</v>
      </c>
      <c r="B59" s="158">
        <v>-138.69</v>
      </c>
      <c r="C59" s="159" t="s">
        <v>215</v>
      </c>
      <c r="D59" s="159" t="s">
        <v>214</v>
      </c>
      <c r="E59" s="160" t="s">
        <v>216</v>
      </c>
      <c r="F59" s="1"/>
    </row>
    <row r="60" spans="1:6" s="87" customFormat="1" x14ac:dyDescent="0.2">
      <c r="A60" s="157">
        <v>44439</v>
      </c>
      <c r="B60" s="158">
        <v>-262.60000000000002</v>
      </c>
      <c r="C60" s="159" t="s">
        <v>228</v>
      </c>
      <c r="D60" s="159" t="s">
        <v>214</v>
      </c>
      <c r="E60" s="160" t="s">
        <v>221</v>
      </c>
      <c r="F60" s="1"/>
    </row>
    <row r="61" spans="1:6" s="87" customFormat="1" x14ac:dyDescent="0.2">
      <c r="A61" s="157">
        <v>44439</v>
      </c>
      <c r="B61" s="158">
        <v>262.60000000000002</v>
      </c>
      <c r="C61" s="159" t="s">
        <v>228</v>
      </c>
      <c r="D61" s="159" t="s">
        <v>219</v>
      </c>
      <c r="E61" s="160" t="s">
        <v>220</v>
      </c>
      <c r="F61" s="1"/>
    </row>
    <row r="62" spans="1:6" s="87" customFormat="1" x14ac:dyDescent="0.2">
      <c r="A62" s="157">
        <v>44450</v>
      </c>
      <c r="B62" s="158">
        <v>111.54</v>
      </c>
      <c r="C62" s="159" t="s">
        <v>213</v>
      </c>
      <c r="D62" s="159" t="s">
        <v>208</v>
      </c>
      <c r="E62" s="160" t="s">
        <v>209</v>
      </c>
      <c r="F62" s="1"/>
    </row>
    <row r="63" spans="1:6" s="87" customFormat="1" x14ac:dyDescent="0.2">
      <c r="A63" s="157">
        <v>44450</v>
      </c>
      <c r="B63" s="158">
        <v>-111.54</v>
      </c>
      <c r="C63" s="159" t="s">
        <v>213</v>
      </c>
      <c r="D63" s="159" t="s">
        <v>225</v>
      </c>
      <c r="E63" s="160" t="s">
        <v>209</v>
      </c>
      <c r="F63" s="1"/>
    </row>
    <row r="64" spans="1:6" s="87" customFormat="1" x14ac:dyDescent="0.2">
      <c r="A64" s="157">
        <v>44451</v>
      </c>
      <c r="B64" s="158">
        <v>150.34</v>
      </c>
      <c r="C64" s="159" t="s">
        <v>213</v>
      </c>
      <c r="D64" s="159" t="s">
        <v>214</v>
      </c>
      <c r="E64" s="160" t="s">
        <v>218</v>
      </c>
      <c r="F64" s="1"/>
    </row>
    <row r="65" spans="1:6" s="87" customFormat="1" x14ac:dyDescent="0.2">
      <c r="A65" s="157">
        <v>44451</v>
      </c>
      <c r="B65" s="158">
        <v>-150.34</v>
      </c>
      <c r="C65" s="159" t="s">
        <v>213</v>
      </c>
      <c r="D65" s="159" t="s">
        <v>225</v>
      </c>
      <c r="E65" s="160" t="s">
        <v>218</v>
      </c>
      <c r="F65" s="1"/>
    </row>
    <row r="66" spans="1:6" s="87" customFormat="1" x14ac:dyDescent="0.2">
      <c r="A66" s="157">
        <v>44453</v>
      </c>
      <c r="B66" s="158">
        <v>23.5</v>
      </c>
      <c r="C66" s="159" t="s">
        <v>188</v>
      </c>
      <c r="D66" s="159" t="s">
        <v>192</v>
      </c>
      <c r="E66" s="160" t="s">
        <v>190</v>
      </c>
      <c r="F66" s="1"/>
    </row>
    <row r="67" spans="1:6" s="87" customFormat="1" x14ac:dyDescent="0.2">
      <c r="A67" s="157">
        <v>44453</v>
      </c>
      <c r="B67" s="158">
        <v>317.49</v>
      </c>
      <c r="C67" s="159" t="s">
        <v>243</v>
      </c>
      <c r="D67" s="159" t="s">
        <v>208</v>
      </c>
      <c r="E67" s="160" t="s">
        <v>211</v>
      </c>
      <c r="F67" s="1"/>
    </row>
    <row r="68" spans="1:6" s="87" customFormat="1" x14ac:dyDescent="0.2">
      <c r="A68" s="157">
        <v>44453</v>
      </c>
      <c r="B68" s="158">
        <v>40.19</v>
      </c>
      <c r="C68" s="159" t="s">
        <v>188</v>
      </c>
      <c r="D68" s="159" t="s">
        <v>208</v>
      </c>
      <c r="E68" s="160" t="s">
        <v>211</v>
      </c>
      <c r="F68" s="1"/>
    </row>
    <row r="69" spans="1:6" s="87" customFormat="1" x14ac:dyDescent="0.2">
      <c r="A69" s="157">
        <v>44454</v>
      </c>
      <c r="B69" s="158">
        <v>7.5</v>
      </c>
      <c r="C69" s="159" t="s">
        <v>188</v>
      </c>
      <c r="D69" s="159" t="s">
        <v>170</v>
      </c>
      <c r="E69" s="160" t="s">
        <v>190</v>
      </c>
      <c r="F69" s="1"/>
    </row>
    <row r="70" spans="1:6" s="87" customFormat="1" x14ac:dyDescent="0.2">
      <c r="A70" s="157">
        <v>44454</v>
      </c>
      <c r="B70" s="158">
        <v>10</v>
      </c>
      <c r="C70" s="159" t="s">
        <v>203</v>
      </c>
      <c r="D70" s="159" t="s">
        <v>172</v>
      </c>
      <c r="E70" s="160" t="s">
        <v>190</v>
      </c>
      <c r="F70" s="1"/>
    </row>
    <row r="71" spans="1:6" s="87" customFormat="1" x14ac:dyDescent="0.2">
      <c r="A71" s="157">
        <v>44454</v>
      </c>
      <c r="B71" s="158">
        <v>54</v>
      </c>
      <c r="C71" s="159" t="s">
        <v>229</v>
      </c>
      <c r="D71" s="159" t="s">
        <v>172</v>
      </c>
      <c r="E71" s="160" t="s">
        <v>190</v>
      </c>
      <c r="F71" s="1"/>
    </row>
    <row r="72" spans="1:6" s="87" customFormat="1" x14ac:dyDescent="0.2">
      <c r="A72" s="157">
        <v>44455</v>
      </c>
      <c r="B72" s="158">
        <v>14</v>
      </c>
      <c r="C72" s="159" t="s">
        <v>229</v>
      </c>
      <c r="D72" s="159" t="s">
        <v>193</v>
      </c>
      <c r="E72" s="160" t="s">
        <v>190</v>
      </c>
      <c r="F72" s="1"/>
    </row>
    <row r="73" spans="1:6" s="87" customFormat="1" x14ac:dyDescent="0.2">
      <c r="A73" s="157">
        <v>44455</v>
      </c>
      <c r="B73" s="158">
        <v>90</v>
      </c>
      <c r="C73" s="159" t="s">
        <v>188</v>
      </c>
      <c r="D73" s="159" t="s">
        <v>170</v>
      </c>
      <c r="E73" s="160" t="s">
        <v>169</v>
      </c>
      <c r="F73" s="1"/>
    </row>
    <row r="74" spans="1:6" s="87" customFormat="1" x14ac:dyDescent="0.2">
      <c r="A74" s="157">
        <v>44461</v>
      </c>
      <c r="B74" s="158">
        <v>374.39</v>
      </c>
      <c r="C74" s="159" t="s">
        <v>194</v>
      </c>
      <c r="D74" s="159" t="s">
        <v>208</v>
      </c>
      <c r="E74" s="160" t="s">
        <v>216</v>
      </c>
      <c r="F74" s="1"/>
    </row>
    <row r="75" spans="1:6" s="87" customFormat="1" x14ac:dyDescent="0.2">
      <c r="A75" s="157">
        <v>44462</v>
      </c>
      <c r="B75" s="158">
        <v>4</v>
      </c>
      <c r="C75" s="159" t="s">
        <v>203</v>
      </c>
      <c r="D75" s="159" t="s">
        <v>170</v>
      </c>
      <c r="E75" s="160" t="s">
        <v>195</v>
      </c>
      <c r="F75" s="1" t="s">
        <v>230</v>
      </c>
    </row>
    <row r="76" spans="1:6" s="87" customFormat="1" x14ac:dyDescent="0.2">
      <c r="A76" s="157">
        <v>44462</v>
      </c>
      <c r="B76" s="158">
        <v>15</v>
      </c>
      <c r="C76" s="159" t="s">
        <v>229</v>
      </c>
      <c r="D76" s="159" t="s">
        <v>172</v>
      </c>
      <c r="E76" s="160" t="s">
        <v>196</v>
      </c>
      <c r="F76" s="1"/>
    </row>
    <row r="77" spans="1:6" s="87" customFormat="1" x14ac:dyDescent="0.2">
      <c r="A77" s="157">
        <v>44462</v>
      </c>
      <c r="B77" s="158">
        <v>45</v>
      </c>
      <c r="C77" s="159" t="s">
        <v>194</v>
      </c>
      <c r="D77" s="159" t="s">
        <v>170</v>
      </c>
      <c r="E77" s="160" t="s">
        <v>169</v>
      </c>
      <c r="F77" s="1"/>
    </row>
    <row r="78" spans="1:6" s="87" customFormat="1" x14ac:dyDescent="0.2">
      <c r="A78" s="157">
        <v>44466</v>
      </c>
      <c r="B78" s="158">
        <v>166.58</v>
      </c>
      <c r="C78" s="159" t="s">
        <v>197</v>
      </c>
      <c r="D78" s="159" t="s">
        <v>208</v>
      </c>
      <c r="E78" s="160" t="s">
        <v>224</v>
      </c>
      <c r="F78" s="1"/>
    </row>
    <row r="79" spans="1:6" s="87" customFormat="1" x14ac:dyDescent="0.2">
      <c r="A79" s="157">
        <v>44466</v>
      </c>
      <c r="B79" s="158">
        <v>324.36</v>
      </c>
      <c r="C79" s="159" t="s">
        <v>222</v>
      </c>
      <c r="D79" s="159" t="s">
        <v>208</v>
      </c>
      <c r="E79" s="160" t="s">
        <v>223</v>
      </c>
      <c r="F79" s="1"/>
    </row>
    <row r="80" spans="1:6" s="87" customFormat="1" x14ac:dyDescent="0.2">
      <c r="A80" s="157">
        <v>44467</v>
      </c>
      <c r="B80" s="158">
        <v>34.5</v>
      </c>
      <c r="C80" s="159" t="s">
        <v>197</v>
      </c>
      <c r="D80" s="159" t="s">
        <v>172</v>
      </c>
      <c r="E80" s="160" t="s">
        <v>198</v>
      </c>
      <c r="F80" s="1"/>
    </row>
    <row r="81" spans="1:6" s="87" customFormat="1" x14ac:dyDescent="0.2">
      <c r="A81" s="157">
        <v>44467</v>
      </c>
      <c r="B81" s="158">
        <v>45</v>
      </c>
      <c r="C81" s="159" t="s">
        <v>197</v>
      </c>
      <c r="D81" s="159" t="s">
        <v>170</v>
      </c>
      <c r="E81" s="160" t="s">
        <v>169</v>
      </c>
      <c r="F81" s="1"/>
    </row>
    <row r="82" spans="1:6" s="87" customFormat="1" x14ac:dyDescent="0.2">
      <c r="A82" s="157">
        <v>44483</v>
      </c>
      <c r="B82" s="158">
        <v>5</v>
      </c>
      <c r="C82" s="159" t="s">
        <v>229</v>
      </c>
      <c r="D82" s="159" t="s">
        <v>170</v>
      </c>
      <c r="E82" s="160" t="s">
        <v>201</v>
      </c>
      <c r="F82" s="1"/>
    </row>
    <row r="83" spans="1:6" s="87" customFormat="1" x14ac:dyDescent="0.2">
      <c r="A83" s="157">
        <v>44483</v>
      </c>
      <c r="B83" s="158">
        <v>10.8</v>
      </c>
      <c r="C83" s="159" t="s">
        <v>229</v>
      </c>
      <c r="D83" s="159" t="s">
        <v>172</v>
      </c>
      <c r="E83" s="160" t="s">
        <v>201</v>
      </c>
      <c r="F83" s="1"/>
    </row>
    <row r="84" spans="1:6" s="87" customFormat="1" x14ac:dyDescent="0.2">
      <c r="A84" s="157">
        <v>44503</v>
      </c>
      <c r="B84" s="158">
        <v>78</v>
      </c>
      <c r="C84" s="159" t="s">
        <v>203</v>
      </c>
      <c r="D84" s="159" t="s">
        <v>172</v>
      </c>
      <c r="E84" s="160" t="s">
        <v>169</v>
      </c>
      <c r="F84" s="1"/>
    </row>
    <row r="85" spans="1:6" s="87" customFormat="1" x14ac:dyDescent="0.2">
      <c r="A85" s="157">
        <v>44515</v>
      </c>
      <c r="B85" s="158">
        <v>35.1</v>
      </c>
      <c r="C85" s="159" t="s">
        <v>234</v>
      </c>
      <c r="D85" s="159" t="s">
        <v>172</v>
      </c>
      <c r="E85" s="160" t="s">
        <v>195</v>
      </c>
      <c r="F85" s="1"/>
    </row>
    <row r="86" spans="1:6" s="87" customFormat="1" x14ac:dyDescent="0.2">
      <c r="A86" s="157">
        <v>44515</v>
      </c>
      <c r="B86" s="158">
        <v>45</v>
      </c>
      <c r="C86" s="159" t="s">
        <v>234</v>
      </c>
      <c r="D86" s="159" t="s">
        <v>170</v>
      </c>
      <c r="E86" s="160" t="s">
        <v>169</v>
      </c>
      <c r="F86" s="1"/>
    </row>
    <row r="87" spans="1:6" s="87" customFormat="1" x14ac:dyDescent="0.2">
      <c r="A87" s="157">
        <v>44515</v>
      </c>
      <c r="B87" s="158">
        <v>463.65</v>
      </c>
      <c r="C87" s="159" t="s">
        <v>226</v>
      </c>
      <c r="D87" s="159" t="s">
        <v>208</v>
      </c>
      <c r="E87" s="160" t="s">
        <v>216</v>
      </c>
      <c r="F87" s="1"/>
    </row>
    <row r="88" spans="1:6" s="87" customFormat="1" x14ac:dyDescent="0.2">
      <c r="A88" s="157">
        <v>44522</v>
      </c>
      <c r="B88" s="158">
        <v>35.700000000000003</v>
      </c>
      <c r="C88" s="159" t="s">
        <v>229</v>
      </c>
      <c r="D88" s="159" t="s">
        <v>172</v>
      </c>
      <c r="E88" s="160" t="s">
        <v>190</v>
      </c>
      <c r="F88" s="1"/>
    </row>
    <row r="89" spans="1:6" s="87" customFormat="1" x14ac:dyDescent="0.2">
      <c r="A89" s="157">
        <v>44522</v>
      </c>
      <c r="B89" s="158">
        <v>93</v>
      </c>
      <c r="C89" s="159" t="s">
        <v>231</v>
      </c>
      <c r="D89" s="159" t="s">
        <v>172</v>
      </c>
      <c r="E89" s="160" t="s">
        <v>190</v>
      </c>
      <c r="F89" s="1"/>
    </row>
    <row r="90" spans="1:6" s="87" customFormat="1" x14ac:dyDescent="0.2">
      <c r="A90" s="157">
        <v>44522</v>
      </c>
      <c r="B90" s="158">
        <v>430.19</v>
      </c>
      <c r="C90" s="159" t="s">
        <v>188</v>
      </c>
      <c r="D90" s="159" t="s">
        <v>208</v>
      </c>
      <c r="E90" s="160" t="s">
        <v>211</v>
      </c>
      <c r="F90" s="1"/>
    </row>
    <row r="91" spans="1:6" s="87" customFormat="1" x14ac:dyDescent="0.2">
      <c r="A91" s="157">
        <v>44523</v>
      </c>
      <c r="B91" s="158">
        <v>28.8</v>
      </c>
      <c r="C91" s="159" t="s">
        <v>188</v>
      </c>
      <c r="D91" s="159" t="s">
        <v>202</v>
      </c>
      <c r="E91" s="160" t="s">
        <v>169</v>
      </c>
      <c r="F91" s="1"/>
    </row>
    <row r="92" spans="1:6" s="87" customFormat="1" x14ac:dyDescent="0.2">
      <c r="A92" s="157">
        <v>44523</v>
      </c>
      <c r="B92" s="158">
        <v>46.5</v>
      </c>
      <c r="C92" s="159" t="s">
        <v>188</v>
      </c>
      <c r="D92" s="159" t="s">
        <v>172</v>
      </c>
      <c r="E92" s="160" t="s">
        <v>169</v>
      </c>
      <c r="F92" s="1"/>
    </row>
    <row r="93" spans="1:6" s="87" customFormat="1" x14ac:dyDescent="0.2">
      <c r="A93" s="157">
        <v>44523</v>
      </c>
      <c r="B93" s="158">
        <v>43.3</v>
      </c>
      <c r="C93" s="159" t="s">
        <v>188</v>
      </c>
      <c r="D93" s="159" t="s">
        <v>202</v>
      </c>
      <c r="E93" s="160" t="s">
        <v>169</v>
      </c>
      <c r="F93" s="1"/>
    </row>
    <row r="94" spans="1:6" s="87" customFormat="1" x14ac:dyDescent="0.2">
      <c r="A94" s="157">
        <v>44523</v>
      </c>
      <c r="B94" s="158">
        <v>10</v>
      </c>
      <c r="C94" s="159" t="s">
        <v>188</v>
      </c>
      <c r="D94" s="159" t="s">
        <v>172</v>
      </c>
      <c r="E94" s="160" t="s">
        <v>169</v>
      </c>
      <c r="F94" s="1"/>
    </row>
    <row r="95" spans="1:6" s="87" customFormat="1" x14ac:dyDescent="0.2">
      <c r="A95" s="157">
        <v>44524</v>
      </c>
      <c r="B95" s="158">
        <v>25.8</v>
      </c>
      <c r="C95" s="159" t="s">
        <v>229</v>
      </c>
      <c r="D95" s="159" t="s">
        <v>172</v>
      </c>
      <c r="E95" s="160" t="s">
        <v>169</v>
      </c>
      <c r="F95" s="1"/>
    </row>
    <row r="96" spans="1:6" s="87" customFormat="1" x14ac:dyDescent="0.2">
      <c r="A96" s="157">
        <v>44529</v>
      </c>
      <c r="B96" s="158">
        <v>15.4</v>
      </c>
      <c r="C96" s="159" t="s">
        <v>229</v>
      </c>
      <c r="D96" s="159" t="s">
        <v>172</v>
      </c>
      <c r="E96" s="160" t="s">
        <v>169</v>
      </c>
      <c r="F96" s="1"/>
    </row>
    <row r="97" spans="1:6" s="87" customFormat="1" x14ac:dyDescent="0.2">
      <c r="A97" s="157">
        <v>44531</v>
      </c>
      <c r="B97" s="158">
        <v>390</v>
      </c>
      <c r="C97" s="159" t="s">
        <v>227</v>
      </c>
      <c r="D97" s="159" t="s">
        <v>208</v>
      </c>
      <c r="E97" s="160" t="s">
        <v>211</v>
      </c>
      <c r="F97" s="1"/>
    </row>
    <row r="98" spans="1:6" s="87" customFormat="1" x14ac:dyDescent="0.2">
      <c r="A98" s="157">
        <v>44532</v>
      </c>
      <c r="B98" s="158">
        <v>50</v>
      </c>
      <c r="C98" s="159" t="s">
        <v>229</v>
      </c>
      <c r="D98" s="159" t="s">
        <v>206</v>
      </c>
      <c r="E98" s="160" t="s">
        <v>190</v>
      </c>
      <c r="F98" s="1"/>
    </row>
    <row r="99" spans="1:6" s="87" customFormat="1" x14ac:dyDescent="0.2">
      <c r="A99" s="157">
        <v>44532</v>
      </c>
      <c r="B99" s="158">
        <v>9.1999999999999993</v>
      </c>
      <c r="C99" s="159" t="s">
        <v>229</v>
      </c>
      <c r="D99" s="159" t="s">
        <v>172</v>
      </c>
      <c r="E99" s="160" t="s">
        <v>190</v>
      </c>
      <c r="F99" s="1"/>
    </row>
    <row r="100" spans="1:6" s="87" customFormat="1" x14ac:dyDescent="0.2">
      <c r="A100" s="157">
        <v>44532</v>
      </c>
      <c r="B100" s="158">
        <v>13.2</v>
      </c>
      <c r="C100" s="159" t="s">
        <v>188</v>
      </c>
      <c r="D100" s="159" t="s">
        <v>172</v>
      </c>
      <c r="E100" s="160" t="s">
        <v>190</v>
      </c>
      <c r="F100" s="1"/>
    </row>
    <row r="101" spans="1:6" s="87" customFormat="1" x14ac:dyDescent="0.2">
      <c r="A101" s="157">
        <v>44532</v>
      </c>
      <c r="B101" s="158">
        <v>5</v>
      </c>
      <c r="C101" s="159" t="s">
        <v>229</v>
      </c>
      <c r="D101" s="159" t="s">
        <v>172</v>
      </c>
      <c r="E101" s="160" t="s">
        <v>190</v>
      </c>
      <c r="F101" s="1"/>
    </row>
    <row r="102" spans="1:6" s="87" customFormat="1" x14ac:dyDescent="0.2">
      <c r="A102" s="157">
        <v>44532</v>
      </c>
      <c r="B102" s="158">
        <v>9</v>
      </c>
      <c r="C102" s="159" t="s">
        <v>229</v>
      </c>
      <c r="D102" s="159" t="s">
        <v>172</v>
      </c>
      <c r="E102" s="160" t="s">
        <v>190</v>
      </c>
      <c r="F102" s="1"/>
    </row>
    <row r="103" spans="1:6" s="87" customFormat="1" x14ac:dyDescent="0.2">
      <c r="A103" s="157">
        <v>44533</v>
      </c>
      <c r="B103" s="158">
        <v>90</v>
      </c>
      <c r="C103" s="159" t="s">
        <v>188</v>
      </c>
      <c r="D103" s="159" t="s">
        <v>170</v>
      </c>
      <c r="E103" s="160" t="s">
        <v>169</v>
      </c>
      <c r="F103" s="1"/>
    </row>
    <row r="104" spans="1:6" s="87" customFormat="1" x14ac:dyDescent="0.2">
      <c r="A104" s="157">
        <v>44538</v>
      </c>
      <c r="B104" s="158">
        <v>118.58</v>
      </c>
      <c r="C104" s="159" t="s">
        <v>227</v>
      </c>
      <c r="D104" s="159" t="s">
        <v>208</v>
      </c>
      <c r="E104" s="160" t="s">
        <v>211</v>
      </c>
      <c r="F104" s="1"/>
    </row>
    <row r="105" spans="1:6" s="87" customFormat="1" x14ac:dyDescent="0.2">
      <c r="A105" s="157">
        <v>44538</v>
      </c>
      <c r="B105" s="158">
        <v>390</v>
      </c>
      <c r="C105" s="159" t="s">
        <v>227</v>
      </c>
      <c r="D105" s="159" t="s">
        <v>208</v>
      </c>
      <c r="E105" s="160" t="s">
        <v>211</v>
      </c>
      <c r="F105" s="1"/>
    </row>
    <row r="106" spans="1:6" s="87" customFormat="1" x14ac:dyDescent="0.2">
      <c r="A106" s="157">
        <v>44540</v>
      </c>
      <c r="B106" s="158">
        <v>45.4</v>
      </c>
      <c r="C106" s="159" t="s">
        <v>229</v>
      </c>
      <c r="D106" s="159" t="s">
        <v>172</v>
      </c>
      <c r="E106" s="160" t="s">
        <v>190</v>
      </c>
      <c r="F106" s="1"/>
    </row>
    <row r="107" spans="1:6" s="87" customFormat="1" x14ac:dyDescent="0.2">
      <c r="A107" s="157">
        <v>44543</v>
      </c>
      <c r="B107" s="158">
        <v>421.85</v>
      </c>
      <c r="C107" s="159" t="s">
        <v>227</v>
      </c>
      <c r="D107" s="159" t="s">
        <v>208</v>
      </c>
      <c r="E107" s="160" t="s">
        <v>211</v>
      </c>
      <c r="F107" s="1"/>
    </row>
    <row r="108" spans="1:6" s="87" customFormat="1" x14ac:dyDescent="0.2">
      <c r="A108" s="157"/>
      <c r="B108" s="158"/>
      <c r="C108" s="159"/>
      <c r="D108" s="159"/>
      <c r="E108" s="160"/>
      <c r="F108" s="1"/>
    </row>
    <row r="109" spans="1:6" s="87" customFormat="1" x14ac:dyDescent="0.2">
      <c r="A109" s="157"/>
      <c r="B109" s="158"/>
      <c r="C109" s="159"/>
      <c r="D109" s="159"/>
      <c r="E109" s="160"/>
      <c r="F109" s="1"/>
    </row>
    <row r="110" spans="1:6" s="87" customFormat="1" x14ac:dyDescent="0.2">
      <c r="A110" s="157"/>
      <c r="B110" s="158"/>
      <c r="C110" s="159"/>
      <c r="D110" s="159"/>
      <c r="E110" s="160"/>
      <c r="F110" s="1"/>
    </row>
    <row r="111" spans="1:6" s="87" customFormat="1" x14ac:dyDescent="0.2">
      <c r="A111" s="157"/>
      <c r="B111" s="158"/>
      <c r="C111" s="159"/>
      <c r="D111" s="159"/>
      <c r="E111" s="160"/>
      <c r="F111" s="1"/>
    </row>
    <row r="112" spans="1:6" s="87" customFormat="1" x14ac:dyDescent="0.2">
      <c r="A112" s="157"/>
      <c r="B112" s="158"/>
      <c r="C112" s="159"/>
      <c r="D112" s="159"/>
      <c r="E112" s="160"/>
      <c r="F112" s="1"/>
    </row>
    <row r="113" spans="1:6" s="87" customFormat="1" x14ac:dyDescent="0.2">
      <c r="A113" s="157"/>
      <c r="B113" s="158"/>
      <c r="C113" s="159"/>
      <c r="D113" s="159"/>
      <c r="E113" s="160"/>
      <c r="F113" s="1"/>
    </row>
    <row r="114" spans="1:6" s="87" customFormat="1" x14ac:dyDescent="0.2">
      <c r="A114" s="157"/>
      <c r="B114" s="158"/>
      <c r="C114" s="159"/>
      <c r="D114" s="159"/>
      <c r="E114" s="160"/>
      <c r="F114" s="1"/>
    </row>
    <row r="115" spans="1:6" s="87" customFormat="1" x14ac:dyDescent="0.2">
      <c r="A115" s="157"/>
      <c r="B115" s="158"/>
      <c r="C115" s="159"/>
      <c r="D115" s="159"/>
      <c r="E115" s="160"/>
      <c r="F115" s="1"/>
    </row>
    <row r="116" spans="1:6" s="87" customFormat="1" x14ac:dyDescent="0.2">
      <c r="A116" s="157"/>
      <c r="B116" s="158"/>
      <c r="C116" s="159"/>
      <c r="D116" s="159"/>
      <c r="E116" s="160"/>
      <c r="F116" s="1"/>
    </row>
    <row r="117" spans="1:6" s="87" customFormat="1" x14ac:dyDescent="0.2">
      <c r="A117" s="157"/>
      <c r="B117" s="158"/>
      <c r="C117" s="159"/>
      <c r="D117" s="159"/>
      <c r="E117" s="160"/>
      <c r="F117" s="1"/>
    </row>
    <row r="118" spans="1:6" s="87" customFormat="1" x14ac:dyDescent="0.2">
      <c r="A118" s="157"/>
      <c r="B118" s="158"/>
      <c r="C118" s="159"/>
      <c r="D118" s="159"/>
      <c r="E118" s="160"/>
      <c r="F118" s="1"/>
    </row>
    <row r="119" spans="1:6" s="87" customFormat="1" x14ac:dyDescent="0.2">
      <c r="A119" s="157"/>
      <c r="B119" s="158"/>
      <c r="C119" s="159"/>
      <c r="D119" s="159"/>
      <c r="E119" s="160"/>
      <c r="F119" s="1"/>
    </row>
    <row r="120" spans="1:6" s="87" customFormat="1" x14ac:dyDescent="0.2">
      <c r="A120" s="147"/>
      <c r="B120" s="148"/>
      <c r="C120" s="149"/>
      <c r="D120" s="149"/>
      <c r="E120" s="150"/>
      <c r="F120" s="1"/>
    </row>
    <row r="121" spans="1:6" s="87" customFormat="1" x14ac:dyDescent="0.2">
      <c r="A121" s="107" t="s">
        <v>125</v>
      </c>
      <c r="B121" s="108">
        <f>SUM(B26:B120)</f>
        <v>6671.119999999999</v>
      </c>
      <c r="C121" s="168" t="str">
        <f>IF(SUBTOTAL(3,B26:B120)=SUBTOTAL(103,B26:B120),'Summary and sign-off'!$A$48,'Summary and sign-off'!$A$49)</f>
        <v>Check - there are no hidden rows with data</v>
      </c>
      <c r="D121" s="177" t="str">
        <f>IF('Summary and sign-off'!F56='Summary and sign-off'!F54,'Summary and sign-off'!A51,'Summary and sign-off'!A50)</f>
        <v>Check - each entry provides sufficient information</v>
      </c>
      <c r="E121" s="177"/>
      <c r="F121" s="1"/>
    </row>
    <row r="122" spans="1:6" s="87" customFormat="1" x14ac:dyDescent="0.2">
      <c r="A122" s="27"/>
      <c r="B122" s="22"/>
      <c r="C122" s="27"/>
      <c r="D122" s="27"/>
      <c r="E122" s="27"/>
      <c r="F122" s="1"/>
    </row>
    <row r="123" spans="1:6" s="87" customFormat="1" ht="15.75" x14ac:dyDescent="0.2">
      <c r="A123" s="178" t="s">
        <v>126</v>
      </c>
      <c r="B123" s="178"/>
      <c r="C123" s="178"/>
      <c r="D123" s="178"/>
      <c r="E123" s="178"/>
      <c r="F123" s="1"/>
    </row>
    <row r="124" spans="1:6" s="87" customFormat="1" ht="25.5" x14ac:dyDescent="0.2">
      <c r="A124" s="35" t="s">
        <v>117</v>
      </c>
      <c r="B124" s="35" t="s">
        <v>62</v>
      </c>
      <c r="C124" s="35" t="s">
        <v>127</v>
      </c>
      <c r="D124" s="35" t="s">
        <v>128</v>
      </c>
      <c r="E124" s="35" t="s">
        <v>121</v>
      </c>
      <c r="F124" s="1"/>
    </row>
    <row r="125" spans="1:6" s="87" customFormat="1" x14ac:dyDescent="0.2">
      <c r="A125" s="133"/>
      <c r="B125" s="134"/>
      <c r="C125" s="135"/>
      <c r="D125" s="135"/>
      <c r="E125" s="136"/>
      <c r="F125" s="1"/>
    </row>
    <row r="126" spans="1:6" s="87" customFormat="1" x14ac:dyDescent="0.2">
      <c r="A126" s="157">
        <v>44393</v>
      </c>
      <c r="B126" s="158">
        <v>8.5</v>
      </c>
      <c r="C126" s="159" t="s">
        <v>186</v>
      </c>
      <c r="D126" s="159" t="s">
        <v>173</v>
      </c>
      <c r="E126" s="160" t="s">
        <v>169</v>
      </c>
      <c r="F126" s="1"/>
    </row>
    <row r="127" spans="1:6" s="87" customFormat="1" x14ac:dyDescent="0.2">
      <c r="A127" s="157">
        <v>44405</v>
      </c>
      <c r="B127" s="158">
        <v>9.1</v>
      </c>
      <c r="C127" s="159" t="s">
        <v>187</v>
      </c>
      <c r="D127" s="159" t="s">
        <v>173</v>
      </c>
      <c r="E127" s="160" t="s">
        <v>169</v>
      </c>
      <c r="F127" s="1"/>
    </row>
    <row r="128" spans="1:6" s="87" customFormat="1" x14ac:dyDescent="0.2">
      <c r="A128" s="157">
        <v>44420</v>
      </c>
      <c r="B128" s="158">
        <v>9.1</v>
      </c>
      <c r="C128" s="159" t="s">
        <v>242</v>
      </c>
      <c r="D128" s="159" t="s">
        <v>172</v>
      </c>
      <c r="E128" s="160" t="s">
        <v>169</v>
      </c>
      <c r="F128" s="1"/>
    </row>
    <row r="129" spans="1:6" s="87" customFormat="1" x14ac:dyDescent="0.2">
      <c r="A129" s="157">
        <v>44425</v>
      </c>
      <c r="B129" s="158">
        <v>14.5</v>
      </c>
      <c r="C129" s="159" t="s">
        <v>191</v>
      </c>
      <c r="D129" s="159" t="s">
        <v>172</v>
      </c>
      <c r="E129" s="160" t="s">
        <v>169</v>
      </c>
      <c r="F129" s="1"/>
    </row>
    <row r="130" spans="1:6" s="87" customFormat="1" hidden="1" x14ac:dyDescent="0.2">
      <c r="A130" s="157">
        <v>44459</v>
      </c>
      <c r="B130" s="158">
        <v>22.5</v>
      </c>
      <c r="C130" s="159" t="s">
        <v>200</v>
      </c>
      <c r="D130" s="159" t="s">
        <v>172</v>
      </c>
      <c r="E130" s="160" t="s">
        <v>169</v>
      </c>
      <c r="F130" s="1"/>
    </row>
    <row r="131" spans="1:6" ht="19.5" customHeight="1" x14ac:dyDescent="0.2">
      <c r="A131" s="157">
        <v>44469</v>
      </c>
      <c r="B131" s="158">
        <v>10</v>
      </c>
      <c r="C131" s="159" t="s">
        <v>203</v>
      </c>
      <c r="D131" s="159" t="s">
        <v>205</v>
      </c>
      <c r="E131" s="160" t="s">
        <v>169</v>
      </c>
      <c r="F131" s="46"/>
    </row>
    <row r="132" spans="1:6" ht="10.5" customHeight="1" x14ac:dyDescent="0.2">
      <c r="A132" s="157">
        <v>44470</v>
      </c>
      <c r="B132" s="158">
        <v>5.5</v>
      </c>
      <c r="C132" s="159" t="s">
        <v>199</v>
      </c>
      <c r="D132" s="159" t="s">
        <v>170</v>
      </c>
      <c r="E132" s="160" t="s">
        <v>169</v>
      </c>
      <c r="F132" s="27"/>
    </row>
    <row r="133" spans="1:6" ht="24.75" customHeight="1" x14ac:dyDescent="0.2">
      <c r="A133" s="157">
        <v>44470</v>
      </c>
      <c r="B133" s="158">
        <v>11.25</v>
      </c>
      <c r="C133" s="159" t="s">
        <v>200</v>
      </c>
      <c r="D133" s="159" t="s">
        <v>172</v>
      </c>
      <c r="E133" s="160" t="s">
        <v>169</v>
      </c>
      <c r="F133" s="46"/>
    </row>
    <row r="134" spans="1:6" ht="27" customHeight="1" x14ac:dyDescent="0.2">
      <c r="A134" s="157">
        <v>44474</v>
      </c>
      <c r="B134" s="158">
        <v>9</v>
      </c>
      <c r="C134" s="159" t="s">
        <v>200</v>
      </c>
      <c r="D134" s="159" t="s">
        <v>172</v>
      </c>
      <c r="E134" s="160" t="s">
        <v>169</v>
      </c>
      <c r="F134" s="49"/>
    </row>
    <row r="135" spans="1:6" s="87" customFormat="1" hidden="1" x14ac:dyDescent="0.2">
      <c r="A135" s="157">
        <v>44498</v>
      </c>
      <c r="B135" s="158">
        <v>5</v>
      </c>
      <c r="C135" s="159" t="s">
        <v>200</v>
      </c>
      <c r="D135" s="159" t="s">
        <v>170</v>
      </c>
      <c r="E135" s="160" t="s">
        <v>169</v>
      </c>
      <c r="F135" s="1"/>
    </row>
    <row r="136" spans="1:6" s="87" customFormat="1" x14ac:dyDescent="0.2">
      <c r="A136" s="157">
        <v>44530</v>
      </c>
      <c r="B136" s="158">
        <v>15.2</v>
      </c>
      <c r="C136" s="159" t="s">
        <v>204</v>
      </c>
      <c r="D136" s="159" t="s">
        <v>172</v>
      </c>
      <c r="E136" s="160" t="s">
        <v>169</v>
      </c>
      <c r="F136" s="1"/>
    </row>
    <row r="137" spans="1:6" s="87" customFormat="1" x14ac:dyDescent="0.2">
      <c r="A137" s="157">
        <v>44536</v>
      </c>
      <c r="B137" s="158">
        <v>96.5</v>
      </c>
      <c r="C137" s="159" t="s">
        <v>229</v>
      </c>
      <c r="D137" s="159" t="s">
        <v>172</v>
      </c>
      <c r="E137" s="160" t="s">
        <v>169</v>
      </c>
      <c r="F137" s="1"/>
    </row>
    <row r="138" spans="1:6" s="87" customFormat="1" x14ac:dyDescent="0.2">
      <c r="A138" s="157"/>
      <c r="B138" s="158"/>
      <c r="C138" s="159"/>
      <c r="D138" s="159"/>
      <c r="E138" s="160"/>
      <c r="F138" s="1"/>
    </row>
    <row r="139" spans="1:6" s="87" customFormat="1" x14ac:dyDescent="0.2">
      <c r="A139" s="157"/>
      <c r="B139" s="158"/>
      <c r="C139" s="159"/>
      <c r="D139" s="159"/>
      <c r="E139" s="160"/>
      <c r="F139" s="1"/>
    </row>
    <row r="140" spans="1:6" s="87" customFormat="1" x14ac:dyDescent="0.2">
      <c r="A140" s="157"/>
      <c r="B140" s="158"/>
      <c r="C140" s="159"/>
      <c r="D140" s="159"/>
      <c r="E140" s="160"/>
      <c r="F140" s="1"/>
    </row>
    <row r="141" spans="1:6" s="87" customFormat="1" x14ac:dyDescent="0.2">
      <c r="A141" s="157"/>
      <c r="B141" s="158"/>
      <c r="C141" s="159"/>
      <c r="D141" s="159"/>
      <c r="E141" s="160"/>
      <c r="F141" s="1"/>
    </row>
    <row r="142" spans="1:6" s="87" customFormat="1" x14ac:dyDescent="0.2">
      <c r="A142" s="157"/>
      <c r="B142" s="158"/>
      <c r="C142" s="159"/>
      <c r="D142" s="159"/>
      <c r="E142" s="160"/>
      <c r="F142" s="1"/>
    </row>
    <row r="143" spans="1:6" s="87" customFormat="1" x14ac:dyDescent="0.2">
      <c r="A143" s="157"/>
      <c r="B143" s="158"/>
      <c r="C143" s="159"/>
      <c r="D143" s="159"/>
      <c r="E143" s="160"/>
      <c r="F143" s="1"/>
    </row>
    <row r="144" spans="1:6" s="87" customFormat="1" x14ac:dyDescent="0.2">
      <c r="A144" s="157"/>
      <c r="B144" s="158"/>
      <c r="C144" s="159"/>
      <c r="D144" s="159"/>
      <c r="E144" s="160"/>
      <c r="F144" s="1"/>
    </row>
    <row r="145" spans="1:6" s="87" customFormat="1" x14ac:dyDescent="0.2">
      <c r="A145" s="157"/>
      <c r="B145" s="158"/>
      <c r="C145" s="159"/>
      <c r="D145" s="159"/>
      <c r="E145" s="160"/>
      <c r="F145" s="1"/>
    </row>
    <row r="146" spans="1:6" s="87" customFormat="1" x14ac:dyDescent="0.2">
      <c r="A146" s="157"/>
      <c r="B146" s="158"/>
      <c r="C146" s="159"/>
      <c r="D146" s="159"/>
      <c r="E146" s="160"/>
      <c r="F146" s="1"/>
    </row>
    <row r="147" spans="1:6" s="87" customFormat="1" x14ac:dyDescent="0.2">
      <c r="A147" s="133"/>
      <c r="B147" s="134"/>
      <c r="C147" s="135"/>
      <c r="D147" s="135"/>
      <c r="E147" s="136"/>
      <c r="F147" s="1"/>
    </row>
    <row r="148" spans="1:6" s="87" customFormat="1" x14ac:dyDescent="0.2">
      <c r="A148" s="107" t="s">
        <v>129</v>
      </c>
      <c r="B148" s="108">
        <f>SUM(B125:B147)</f>
        <v>216.15</v>
      </c>
      <c r="C148" s="168" t="str">
        <f>IF(SUBTOTAL(3,B125:B147)=SUBTOTAL(103,B125:B147),'Summary and sign-off'!$A$48,'Summary and sign-off'!$A$49)</f>
        <v>Error - this total includes data from 'hidden' rows</v>
      </c>
      <c r="D148" s="177" t="str">
        <f>IF('Summary and sign-off'!F57='Summary and sign-off'!F54,'Summary and sign-off'!A51,'Summary and sign-off'!A50)</f>
        <v>Check - each entry provides sufficient information</v>
      </c>
      <c r="E148" s="177"/>
      <c r="F148" s="1"/>
    </row>
    <row r="149" spans="1:6" s="87" customFormat="1" x14ac:dyDescent="0.2">
      <c r="A149" s="27"/>
      <c r="B149" s="92"/>
      <c r="C149" s="22"/>
      <c r="D149" s="27"/>
      <c r="E149" s="27"/>
      <c r="F149" s="1"/>
    </row>
    <row r="150" spans="1:6" s="87" customFormat="1" ht="15" x14ac:dyDescent="0.2">
      <c r="A150" s="50" t="s">
        <v>130</v>
      </c>
      <c r="B150" s="93">
        <f>B22+B121+B148</f>
        <v>6887.2699999999986</v>
      </c>
      <c r="C150" s="51"/>
      <c r="D150" s="51"/>
      <c r="E150" s="51"/>
      <c r="F150" s="1"/>
    </row>
    <row r="151" spans="1:6" s="87" customFormat="1" x14ac:dyDescent="0.2">
      <c r="A151" s="27"/>
      <c r="B151" s="22"/>
      <c r="C151" s="27"/>
      <c r="D151" s="27"/>
      <c r="E151" s="27"/>
      <c r="F151" s="1"/>
    </row>
    <row r="152" spans="1:6" s="87" customFormat="1" x14ac:dyDescent="0.2">
      <c r="A152" s="52" t="s">
        <v>73</v>
      </c>
      <c r="B152" s="25"/>
      <c r="C152" s="26"/>
      <c r="D152" s="26"/>
      <c r="E152" s="26"/>
      <c r="F152" s="1"/>
    </row>
    <row r="153" spans="1:6" s="87" customFormat="1" x14ac:dyDescent="0.2">
      <c r="A153" s="23" t="s">
        <v>131</v>
      </c>
      <c r="B153" s="53"/>
      <c r="C153" s="53"/>
      <c r="D153" s="32"/>
      <c r="E153" s="32"/>
      <c r="F153" s="1"/>
    </row>
    <row r="154" spans="1:6" s="87" customFormat="1" x14ac:dyDescent="0.2">
      <c r="A154" s="31" t="s">
        <v>132</v>
      </c>
      <c r="B154" s="27"/>
      <c r="C154" s="32"/>
      <c r="D154" s="27"/>
      <c r="E154" s="32"/>
      <c r="F154" s="1"/>
    </row>
    <row r="155" spans="1:6" s="87" customFormat="1" x14ac:dyDescent="0.2">
      <c r="A155" s="31" t="s">
        <v>133</v>
      </c>
      <c r="B155" s="32"/>
      <c r="C155" s="32"/>
      <c r="D155" s="32"/>
      <c r="E155" s="54"/>
      <c r="F155" s="1"/>
    </row>
    <row r="156" spans="1:6" s="87" customFormat="1" x14ac:dyDescent="0.2">
      <c r="A156" s="23" t="s">
        <v>79</v>
      </c>
      <c r="B156" s="25"/>
      <c r="C156" s="26"/>
      <c r="D156" s="26"/>
      <c r="E156" s="26"/>
      <c r="F156" s="1"/>
    </row>
    <row r="157" spans="1:6" s="87" customFormat="1" hidden="1" x14ac:dyDescent="0.2">
      <c r="A157" s="31" t="s">
        <v>134</v>
      </c>
      <c r="B157" s="27"/>
      <c r="C157" s="32"/>
      <c r="D157" s="27"/>
      <c r="E157" s="32"/>
      <c r="F157" s="1"/>
    </row>
    <row r="158" spans="1:6" ht="19.5" customHeight="1" x14ac:dyDescent="0.2">
      <c r="A158" s="31" t="s">
        <v>135</v>
      </c>
      <c r="B158" s="32"/>
      <c r="C158" s="32"/>
      <c r="D158" s="32"/>
      <c r="E158" s="54"/>
      <c r="F158" s="46"/>
    </row>
    <row r="159" spans="1:6" ht="10.5" customHeight="1" x14ac:dyDescent="0.2">
      <c r="A159" s="36" t="s">
        <v>136</v>
      </c>
      <c r="B159" s="36"/>
      <c r="C159" s="36"/>
      <c r="D159" s="36"/>
      <c r="E159" s="54"/>
      <c r="F159" s="27"/>
    </row>
    <row r="160" spans="1:6" ht="34.5" customHeight="1" x14ac:dyDescent="0.2">
      <c r="A160" s="40"/>
      <c r="B160" s="27"/>
      <c r="C160" s="27"/>
      <c r="D160" s="27"/>
      <c r="E160" s="46"/>
      <c r="F160" s="26"/>
    </row>
    <row r="161" spans="1:6" x14ac:dyDescent="0.2">
      <c r="A161" s="40"/>
      <c r="B161" s="27"/>
      <c r="C161" s="27"/>
      <c r="D161" s="27"/>
      <c r="E161" s="46"/>
      <c r="F161" s="27"/>
    </row>
    <row r="162" spans="1:6" x14ac:dyDescent="0.2">
      <c r="F162" s="27"/>
    </row>
    <row r="163" spans="1:6" ht="12.6" customHeight="1" x14ac:dyDescent="0.2">
      <c r="F163" s="27"/>
    </row>
    <row r="164" spans="1:6" ht="12.95" customHeight="1" x14ac:dyDescent="0.2">
      <c r="F164" s="27"/>
    </row>
    <row r="165" spans="1:6" x14ac:dyDescent="0.2">
      <c r="F165" s="46"/>
    </row>
    <row r="166" spans="1:6" x14ac:dyDescent="0.2">
      <c r="F166" s="27"/>
    </row>
    <row r="167" spans="1:6" ht="12.95" customHeight="1" x14ac:dyDescent="0.2">
      <c r="F167" s="27"/>
    </row>
    <row r="168" spans="1:6" x14ac:dyDescent="0.2">
      <c r="F168" s="46"/>
    </row>
    <row r="169" spans="1:6" x14ac:dyDescent="0.2">
      <c r="A169" s="55"/>
      <c r="B169" s="46"/>
      <c r="C169" s="46"/>
      <c r="D169" s="46"/>
      <c r="E169" s="46"/>
      <c r="F169" s="46"/>
    </row>
    <row r="170" spans="1:6" x14ac:dyDescent="0.2">
      <c r="A170" s="55"/>
      <c r="B170" s="46"/>
      <c r="C170" s="46"/>
      <c r="D170" s="46"/>
      <c r="E170" s="46"/>
      <c r="F170" s="46"/>
    </row>
    <row r="171" spans="1:6" hidden="1" x14ac:dyDescent="0.2">
      <c r="A171" s="55"/>
      <c r="B171" s="46"/>
      <c r="C171" s="46"/>
      <c r="D171" s="46"/>
      <c r="E171" s="46"/>
      <c r="F171" s="46"/>
    </row>
    <row r="172" spans="1:6" x14ac:dyDescent="0.2">
      <c r="A172" s="55"/>
      <c r="B172" s="46"/>
      <c r="C172" s="46"/>
      <c r="D172" s="46"/>
      <c r="E172" s="46"/>
    </row>
    <row r="173" spans="1:6" x14ac:dyDescent="0.2">
      <c r="A173" s="55"/>
      <c r="B173" s="46"/>
      <c r="C173" s="46"/>
      <c r="D173" s="46"/>
      <c r="E173" s="46"/>
    </row>
    <row r="174" spans="1:6" x14ac:dyDescent="0.2"/>
    <row r="175" spans="1:6" x14ac:dyDescent="0.2"/>
    <row r="176" spans="1:6" ht="12.75" hidden="1" customHeight="1" x14ac:dyDescent="0.2"/>
    <row r="177" spans="6:6" x14ac:dyDescent="0.2"/>
    <row r="178" spans="6:6" x14ac:dyDescent="0.2"/>
    <row r="179" spans="6:6" hidden="1" x14ac:dyDescent="0.2">
      <c r="F179" s="46"/>
    </row>
    <row r="180" spans="6:6" hidden="1" x14ac:dyDescent="0.2">
      <c r="F180" s="46"/>
    </row>
    <row r="181" spans="6:6" hidden="1" x14ac:dyDescent="0.2">
      <c r="F181" s="46"/>
    </row>
    <row r="182" spans="6:6" hidden="1" x14ac:dyDescent="0.2">
      <c r="F182" s="46"/>
    </row>
    <row r="183" spans="6:6" hidden="1" x14ac:dyDescent="0.2">
      <c r="F183" s="46"/>
    </row>
    <row r="184" spans="6:6" x14ac:dyDescent="0.2"/>
    <row r="185" spans="6:6" x14ac:dyDescent="0.2"/>
    <row r="186" spans="6:6" x14ac:dyDescent="0.2"/>
    <row r="187" spans="6:6" x14ac:dyDescent="0.2"/>
    <row r="188" spans="6:6" x14ac:dyDescent="0.2"/>
    <row r="189" spans="6:6" x14ac:dyDescent="0.2"/>
    <row r="190" spans="6:6" x14ac:dyDescent="0.2"/>
    <row r="191" spans="6:6" x14ac:dyDescent="0.2"/>
    <row r="192" spans="6:6"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sheetData>
  <sheetProtection formatCells="0" formatRows="0" insertColumns="0" insertRows="0" deleteRows="0"/>
  <autoFilter ref="A26:E26" xr:uid="{00000000-0001-0000-0200-000000000000}">
    <sortState xmlns:xlrd2="http://schemas.microsoft.com/office/spreadsheetml/2017/richdata2" ref="A27:E107">
      <sortCondition ref="A26"/>
    </sortState>
  </autoFilter>
  <mergeCells count="15">
    <mergeCell ref="B7:E7"/>
    <mergeCell ref="B5:E5"/>
    <mergeCell ref="D148:E148"/>
    <mergeCell ref="A1:E1"/>
    <mergeCell ref="A24:E24"/>
    <mergeCell ref="A123:E123"/>
    <mergeCell ref="B2:E2"/>
    <mergeCell ref="B3:E3"/>
    <mergeCell ref="B4:E4"/>
    <mergeCell ref="A8:E8"/>
    <mergeCell ref="A9:E9"/>
    <mergeCell ref="B6:E6"/>
    <mergeCell ref="D22:E22"/>
    <mergeCell ref="D121:E12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47 A12 A21 A125 A12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2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81:A83 A126:A146 A27:A3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B103:B120 B56:B101 B26 B125:B147 B27:B43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69"/>
  <sheetViews>
    <sheetView zoomScaleNormal="100" workbookViewId="0">
      <selection activeCell="C20" sqref="C2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New Zealand Artificial Limb Service</v>
      </c>
      <c r="C2" s="176"/>
      <c r="D2" s="176"/>
      <c r="E2" s="176"/>
      <c r="F2" s="38"/>
    </row>
    <row r="3" spans="1:6" ht="21" customHeight="1" x14ac:dyDescent="0.2">
      <c r="A3" s="4" t="s">
        <v>110</v>
      </c>
      <c r="B3" s="176" t="str">
        <f>'Summary and sign-off'!B3:F3</f>
        <v>Sean Gray</v>
      </c>
      <c r="C3" s="176"/>
      <c r="D3" s="176"/>
      <c r="E3" s="176"/>
      <c r="F3" s="38"/>
    </row>
    <row r="4" spans="1:6" ht="21" customHeight="1" x14ac:dyDescent="0.2">
      <c r="A4" s="4" t="s">
        <v>111</v>
      </c>
      <c r="B4" s="176">
        <f>'Summary and sign-off'!B4:F4</f>
        <v>44378</v>
      </c>
      <c r="C4" s="176"/>
      <c r="D4" s="176"/>
      <c r="E4" s="176"/>
      <c r="F4" s="38"/>
    </row>
    <row r="5" spans="1:6" ht="21" customHeight="1" x14ac:dyDescent="0.2">
      <c r="A5" s="4" t="s">
        <v>112</v>
      </c>
      <c r="B5" s="176">
        <f>'Summary and sign-off'!B5:F5</f>
        <v>44561</v>
      </c>
      <c r="C5" s="176"/>
      <c r="D5" s="176"/>
      <c r="E5" s="176"/>
      <c r="F5" s="38"/>
    </row>
    <row r="6" spans="1:6" ht="21" customHeight="1" x14ac:dyDescent="0.2">
      <c r="A6" s="4" t="s">
        <v>113</v>
      </c>
      <c r="B6" s="171" t="s">
        <v>80</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57"/>
      <c r="B22" s="158"/>
      <c r="C22" s="162"/>
      <c r="D22" s="162"/>
      <c r="E22" s="163"/>
      <c r="F22" s="2"/>
    </row>
    <row r="23" spans="1:6" s="87" customFormat="1" x14ac:dyDescent="0.2">
      <c r="A23" s="157"/>
      <c r="B23" s="158"/>
      <c r="C23" s="162"/>
      <c r="D23" s="162"/>
      <c r="E23" s="163"/>
      <c r="F23" s="2"/>
    </row>
    <row r="24" spans="1:6" s="87" customFormat="1" x14ac:dyDescent="0.2">
      <c r="A24" s="157"/>
      <c r="B24" s="158"/>
      <c r="C24" s="162"/>
      <c r="D24" s="162"/>
      <c r="E24" s="163"/>
      <c r="F24" s="2"/>
    </row>
    <row r="25" spans="1:6" s="87" customFormat="1" x14ac:dyDescent="0.2">
      <c r="A25" s="157"/>
      <c r="B25" s="158"/>
      <c r="C25" s="162"/>
      <c r="D25" s="162"/>
      <c r="E25" s="163"/>
      <c r="F25" s="2"/>
    </row>
    <row r="26" spans="1:6" s="87" customFormat="1" x14ac:dyDescent="0.2">
      <c r="A26" s="157"/>
      <c r="B26" s="158"/>
      <c r="C26" s="162"/>
      <c r="D26" s="162"/>
      <c r="E26" s="163"/>
      <c r="F26" s="2"/>
    </row>
    <row r="27" spans="1:6" s="87" customFormat="1" x14ac:dyDescent="0.2">
      <c r="A27" s="157"/>
      <c r="B27" s="158"/>
      <c r="C27" s="162"/>
      <c r="D27" s="162"/>
      <c r="E27" s="163"/>
      <c r="F27" s="2"/>
    </row>
    <row r="28" spans="1:6" s="87" customFormat="1" x14ac:dyDescent="0.2">
      <c r="A28" s="157"/>
      <c r="B28" s="158"/>
      <c r="C28" s="162"/>
      <c r="D28" s="162"/>
      <c r="E28" s="163"/>
      <c r="F28" s="2"/>
    </row>
    <row r="29" spans="1:6" s="87" customFormat="1" x14ac:dyDescent="0.2">
      <c r="A29" s="157"/>
      <c r="B29" s="158"/>
      <c r="C29" s="162"/>
      <c r="D29" s="162"/>
      <c r="E29" s="163"/>
      <c r="F29" s="2"/>
    </row>
    <row r="30" spans="1:6" s="87" customFormat="1" x14ac:dyDescent="0.2">
      <c r="A30" s="157"/>
      <c r="B30" s="158"/>
      <c r="C30" s="162"/>
      <c r="D30" s="162"/>
      <c r="E30" s="163"/>
      <c r="F30" s="2"/>
    </row>
    <row r="31" spans="1:6" s="87" customFormat="1" x14ac:dyDescent="0.2">
      <c r="A31" s="157"/>
      <c r="B31" s="158"/>
      <c r="C31" s="162"/>
      <c r="D31" s="162"/>
      <c r="E31" s="163"/>
      <c r="F31" s="2"/>
    </row>
    <row r="32" spans="1:6" s="87" customFormat="1" x14ac:dyDescent="0.2">
      <c r="A32" s="157"/>
      <c r="B32" s="158"/>
      <c r="C32" s="162"/>
      <c r="D32" s="162"/>
      <c r="E32" s="163"/>
      <c r="F32" s="2"/>
    </row>
    <row r="33" spans="1:6" s="87" customFormat="1" x14ac:dyDescent="0.2">
      <c r="A33" s="157"/>
      <c r="B33" s="158"/>
      <c r="C33" s="162"/>
      <c r="D33" s="162"/>
      <c r="E33" s="163"/>
      <c r="F33" s="2"/>
    </row>
    <row r="34" spans="1:6" s="87" customFormat="1" x14ac:dyDescent="0.2">
      <c r="A34" s="157"/>
      <c r="B34" s="158"/>
      <c r="C34" s="162"/>
      <c r="D34" s="162"/>
      <c r="E34" s="163"/>
      <c r="F34" s="2"/>
    </row>
    <row r="35" spans="1:6" s="87" customFormat="1" x14ac:dyDescent="0.2">
      <c r="A35" s="157"/>
      <c r="B35" s="158"/>
      <c r="C35" s="162"/>
      <c r="D35" s="162"/>
      <c r="E35" s="163"/>
      <c r="F35" s="2"/>
    </row>
    <row r="36" spans="1:6" s="87" customFormat="1" x14ac:dyDescent="0.2">
      <c r="A36" s="157"/>
      <c r="B36" s="158"/>
      <c r="C36" s="162"/>
      <c r="D36" s="162"/>
      <c r="E36" s="163"/>
      <c r="F36" s="2"/>
    </row>
    <row r="37" spans="1:6" s="87" customFormat="1" x14ac:dyDescent="0.2">
      <c r="A37" s="157"/>
      <c r="B37" s="158"/>
      <c r="C37" s="162"/>
      <c r="D37" s="162"/>
      <c r="E37" s="163"/>
      <c r="F37" s="2"/>
    </row>
    <row r="38" spans="1:6" s="87" customFormat="1" x14ac:dyDescent="0.2">
      <c r="A38" s="157"/>
      <c r="B38" s="158"/>
      <c r="C38" s="162"/>
      <c r="D38" s="162"/>
      <c r="E38" s="163"/>
      <c r="F38" s="2"/>
    </row>
    <row r="39" spans="1:6" s="87" customFormat="1" x14ac:dyDescent="0.2">
      <c r="A39" s="157"/>
      <c r="B39" s="158"/>
      <c r="C39" s="162"/>
      <c r="D39" s="162"/>
      <c r="E39" s="163"/>
      <c r="F39" s="2"/>
    </row>
    <row r="40" spans="1:6" s="87" customFormat="1" x14ac:dyDescent="0.2">
      <c r="A40" s="157"/>
      <c r="B40" s="158"/>
      <c r="C40" s="162"/>
      <c r="D40" s="162"/>
      <c r="E40" s="163"/>
      <c r="F40" s="2"/>
    </row>
    <row r="41" spans="1:6" s="87" customFormat="1" x14ac:dyDescent="0.2">
      <c r="A41" s="157"/>
      <c r="B41" s="158"/>
      <c r="C41" s="162"/>
      <c r="D41" s="162"/>
      <c r="E41" s="163"/>
      <c r="F41" s="2"/>
    </row>
    <row r="42" spans="1:6" s="87" customFormat="1" x14ac:dyDescent="0.2">
      <c r="A42" s="157"/>
      <c r="B42" s="158"/>
      <c r="C42" s="162"/>
      <c r="D42" s="162"/>
      <c r="E42" s="163"/>
      <c r="F42" s="2"/>
    </row>
    <row r="43" spans="1:6" s="87" customFormat="1" x14ac:dyDescent="0.2">
      <c r="A43" s="157"/>
      <c r="B43" s="158"/>
      <c r="C43" s="162"/>
      <c r="D43" s="162"/>
      <c r="E43" s="163"/>
      <c r="F43" s="2"/>
    </row>
    <row r="44" spans="1:6" s="87" customFormat="1" x14ac:dyDescent="0.2">
      <c r="A44" s="157"/>
      <c r="B44" s="158"/>
      <c r="C44" s="162"/>
      <c r="D44" s="162"/>
      <c r="E44" s="163"/>
      <c r="F44" s="2"/>
    </row>
    <row r="45" spans="1:6" s="87" customFormat="1" x14ac:dyDescent="0.2">
      <c r="A45" s="157"/>
      <c r="B45" s="158"/>
      <c r="C45" s="162"/>
      <c r="D45" s="162"/>
      <c r="E45" s="163"/>
      <c r="F45" s="2"/>
    </row>
    <row r="46" spans="1:6" s="87" customFormat="1" x14ac:dyDescent="0.2">
      <c r="A46" s="157"/>
      <c r="B46" s="158"/>
      <c r="C46" s="162"/>
      <c r="D46" s="162"/>
      <c r="E46" s="163"/>
      <c r="F46" s="2"/>
    </row>
    <row r="47" spans="1:6" s="87" customFormat="1" x14ac:dyDescent="0.2">
      <c r="A47" s="157"/>
      <c r="B47" s="158"/>
      <c r="C47" s="162"/>
      <c r="D47" s="162"/>
      <c r="E47" s="163"/>
      <c r="F47" s="2"/>
    </row>
    <row r="48" spans="1:6" s="87" customFormat="1" x14ac:dyDescent="0.2">
      <c r="A48" s="157"/>
      <c r="B48" s="158"/>
      <c r="C48" s="162"/>
      <c r="D48" s="162"/>
      <c r="E48" s="163"/>
      <c r="F48" s="2"/>
    </row>
    <row r="49" spans="1:6" s="87" customFormat="1" x14ac:dyDescent="0.2">
      <c r="A49" s="157"/>
      <c r="B49" s="158"/>
      <c r="C49" s="162"/>
      <c r="D49" s="162"/>
      <c r="E49" s="163"/>
      <c r="F49" s="2"/>
    </row>
    <row r="50" spans="1:6" s="87" customFormat="1" x14ac:dyDescent="0.2">
      <c r="A50" s="157"/>
      <c r="B50" s="158"/>
      <c r="C50" s="162"/>
      <c r="D50" s="162"/>
      <c r="E50" s="163"/>
      <c r="F50" s="2"/>
    </row>
    <row r="51" spans="1:6" s="87" customFormat="1" x14ac:dyDescent="0.2">
      <c r="A51" s="157"/>
      <c r="B51" s="158"/>
      <c r="C51" s="162"/>
      <c r="D51" s="162"/>
      <c r="E51" s="163"/>
      <c r="F51" s="2"/>
    </row>
    <row r="52" spans="1:6" s="87" customFormat="1" x14ac:dyDescent="0.2">
      <c r="A52" s="157"/>
      <c r="B52" s="158"/>
      <c r="C52" s="162"/>
      <c r="D52" s="162"/>
      <c r="E52" s="163"/>
      <c r="F52" s="2"/>
    </row>
    <row r="53" spans="1:6" s="87" customFormat="1" x14ac:dyDescent="0.2">
      <c r="A53" s="157"/>
      <c r="B53" s="158"/>
      <c r="C53" s="162"/>
      <c r="D53" s="162"/>
      <c r="E53" s="163"/>
      <c r="F53" s="2"/>
    </row>
    <row r="54" spans="1:6" s="87" customFormat="1" x14ac:dyDescent="0.2">
      <c r="A54" s="157"/>
      <c r="B54" s="158"/>
      <c r="C54" s="162"/>
      <c r="D54" s="162"/>
      <c r="E54" s="163"/>
      <c r="F54" s="2"/>
    </row>
    <row r="55" spans="1:6" s="87" customFormat="1" x14ac:dyDescent="0.2">
      <c r="A55" s="157"/>
      <c r="B55" s="158"/>
      <c r="C55" s="162"/>
      <c r="D55" s="162"/>
      <c r="E55" s="163"/>
      <c r="F55" s="2"/>
    </row>
    <row r="56" spans="1:6" s="87" customFormat="1" x14ac:dyDescent="0.2">
      <c r="A56" s="157"/>
      <c r="B56" s="158"/>
      <c r="C56" s="162"/>
      <c r="D56" s="162"/>
      <c r="E56" s="163"/>
      <c r="F56" s="2"/>
    </row>
    <row r="57" spans="1:6" s="87" customFormat="1" x14ac:dyDescent="0.2">
      <c r="A57" s="157"/>
      <c r="B57" s="158"/>
      <c r="C57" s="162"/>
      <c r="D57" s="162"/>
      <c r="E57" s="163"/>
      <c r="F57" s="2"/>
    </row>
    <row r="58" spans="1:6" s="87" customFormat="1" x14ac:dyDescent="0.2">
      <c r="A58" s="161"/>
      <c r="B58" s="158"/>
      <c r="C58" s="162"/>
      <c r="D58" s="162"/>
      <c r="E58" s="163"/>
      <c r="F58" s="2"/>
    </row>
    <row r="59" spans="1:6" s="87" customFormat="1" x14ac:dyDescent="0.2">
      <c r="A59" s="161"/>
      <c r="B59" s="158"/>
      <c r="C59" s="162"/>
      <c r="D59" s="162"/>
      <c r="E59" s="163"/>
      <c r="F59" s="2"/>
    </row>
    <row r="60" spans="1:6" s="87" customFormat="1" ht="11.25" hidden="1" customHeight="1" x14ac:dyDescent="0.2">
      <c r="A60" s="137"/>
      <c r="B60" s="134"/>
      <c r="C60" s="138"/>
      <c r="D60" s="138"/>
      <c r="E60" s="139"/>
      <c r="F60" s="2"/>
    </row>
    <row r="61" spans="1:6" ht="34.5" customHeight="1" x14ac:dyDescent="0.2">
      <c r="A61" s="88" t="s">
        <v>142</v>
      </c>
      <c r="B61" s="97">
        <f>SUM(B11:B60)</f>
        <v>0</v>
      </c>
      <c r="C61" s="106" t="str">
        <f>IF(SUBTOTAL(3,B11:B60)=SUBTOTAL(103,B11:B60),'Summary and sign-off'!$A$48,'Summary and sign-off'!$A$49)</f>
        <v>Check - there are no hidden rows with data</v>
      </c>
      <c r="D61" s="177" t="str">
        <f>IF('Summary and sign-off'!F58='Summary and sign-off'!F54,'Summary and sign-off'!A51,'Summary and sign-off'!A50)</f>
        <v>Check - each entry provides sufficient information</v>
      </c>
      <c r="E61" s="177"/>
      <c r="F61" s="2"/>
    </row>
    <row r="62" spans="1:6" x14ac:dyDescent="0.2">
      <c r="A62" s="21"/>
      <c r="B62" s="20"/>
      <c r="C62" s="20"/>
      <c r="D62" s="20"/>
      <c r="E62" s="20"/>
      <c r="F62" s="38"/>
    </row>
    <row r="63" spans="1:6" x14ac:dyDescent="0.2">
      <c r="A63" s="21" t="s">
        <v>73</v>
      </c>
      <c r="B63" s="22"/>
      <c r="C63" s="27"/>
      <c r="D63" s="20"/>
      <c r="E63" s="20"/>
      <c r="F63" s="38"/>
    </row>
    <row r="64" spans="1:6" ht="12.75" customHeight="1" x14ac:dyDescent="0.2">
      <c r="A64" s="23" t="s">
        <v>143</v>
      </c>
      <c r="B64" s="23"/>
      <c r="C64" s="23"/>
      <c r="D64" s="23"/>
      <c r="E64" s="23"/>
      <c r="F64" s="38"/>
    </row>
    <row r="65" spans="1:6" x14ac:dyDescent="0.2">
      <c r="A65" s="23" t="s">
        <v>144</v>
      </c>
      <c r="B65" s="31"/>
      <c r="C65" s="43"/>
      <c r="D65" s="44"/>
      <c r="E65" s="44"/>
      <c r="F65" s="38"/>
    </row>
    <row r="66" spans="1:6" x14ac:dyDescent="0.2">
      <c r="A66" s="23" t="s">
        <v>79</v>
      </c>
      <c r="B66" s="25"/>
      <c r="C66" s="26"/>
      <c r="D66" s="26"/>
      <c r="E66" s="26"/>
      <c r="F66" s="27"/>
    </row>
    <row r="67" spans="1:6" x14ac:dyDescent="0.2">
      <c r="A67" s="31" t="s">
        <v>145</v>
      </c>
      <c r="B67" s="31"/>
      <c r="C67" s="43"/>
      <c r="D67" s="43"/>
      <c r="E67" s="43"/>
      <c r="F67" s="38"/>
    </row>
    <row r="68" spans="1:6" ht="12.75" customHeight="1" x14ac:dyDescent="0.2">
      <c r="A68" s="31" t="s">
        <v>146</v>
      </c>
      <c r="B68" s="31"/>
      <c r="C68" s="45"/>
      <c r="D68" s="45"/>
      <c r="E68" s="33"/>
      <c r="F68" s="38"/>
    </row>
    <row r="69" spans="1:6" x14ac:dyDescent="0.2">
      <c r="A69" s="20"/>
      <c r="B69" s="20"/>
      <c r="C69" s="20"/>
      <c r="D69" s="20"/>
      <c r="E69" s="20"/>
      <c r="F69" s="38"/>
    </row>
  </sheetData>
  <sheetProtection formatCells="0" insertRows="0" deleteRows="0"/>
  <mergeCells count="10">
    <mergeCell ref="D61:E61"/>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60"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49 A50 A51 A52 A53 A54 A55 A56 A57 A58 A59"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B11:B60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zoomScaleNormal="100" workbookViewId="0">
      <selection activeCell="C22" sqref="C2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New Zealand Artificial Limb Service</v>
      </c>
      <c r="C2" s="176"/>
      <c r="D2" s="176"/>
      <c r="E2" s="176"/>
      <c r="F2" s="24"/>
    </row>
    <row r="3" spans="1:6" ht="21" customHeight="1" x14ac:dyDescent="0.2">
      <c r="A3" s="4" t="s">
        <v>110</v>
      </c>
      <c r="B3" s="176" t="str">
        <f>'Summary and sign-off'!B3:F3</f>
        <v>Sean Gray</v>
      </c>
      <c r="C3" s="176"/>
      <c r="D3" s="176"/>
      <c r="E3" s="176"/>
      <c r="F3" s="24"/>
    </row>
    <row r="4" spans="1:6" ht="21" customHeight="1" x14ac:dyDescent="0.2">
      <c r="A4" s="4" t="s">
        <v>111</v>
      </c>
      <c r="B4" s="176">
        <f>'Summary and sign-off'!B4:F4</f>
        <v>44378</v>
      </c>
      <c r="C4" s="176"/>
      <c r="D4" s="176"/>
      <c r="E4" s="176"/>
      <c r="F4" s="24"/>
    </row>
    <row r="5" spans="1:6" ht="21" customHeight="1" x14ac:dyDescent="0.2">
      <c r="A5" s="4" t="s">
        <v>112</v>
      </c>
      <c r="B5" s="176">
        <f>'Summary and sign-off'!B5:F5</f>
        <v>44561</v>
      </c>
      <c r="C5" s="176"/>
      <c r="D5" s="176"/>
      <c r="E5" s="176"/>
      <c r="F5" s="24"/>
    </row>
    <row r="6" spans="1:6" ht="21" customHeight="1" x14ac:dyDescent="0.2">
      <c r="A6" s="4" t="s">
        <v>113</v>
      </c>
      <c r="B6" s="171" t="s">
        <v>80</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169" t="s">
        <v>117</v>
      </c>
      <c r="B10" s="169" t="s">
        <v>62</v>
      </c>
      <c r="C10" s="169" t="s">
        <v>149</v>
      </c>
      <c r="D10" s="169" t="s">
        <v>150</v>
      </c>
      <c r="E10" s="169" t="s">
        <v>121</v>
      </c>
      <c r="F10" s="36"/>
    </row>
    <row r="11" spans="1:6" s="87" customFormat="1" hidden="1" x14ac:dyDescent="0.2">
      <c r="A11" s="157"/>
      <c r="B11" s="157"/>
      <c r="C11" s="157"/>
      <c r="D11" s="157"/>
      <c r="E11" s="157"/>
      <c r="F11" s="3"/>
    </row>
    <row r="12" spans="1:6" s="87" customFormat="1" x14ac:dyDescent="0.2">
      <c r="A12" s="157">
        <v>44408</v>
      </c>
      <c r="B12" s="158">
        <v>104.36</v>
      </c>
      <c r="C12" s="157" t="s">
        <v>232</v>
      </c>
      <c r="D12" s="157" t="s">
        <v>233</v>
      </c>
      <c r="E12" s="157" t="s">
        <v>169</v>
      </c>
      <c r="F12" s="3"/>
    </row>
    <row r="13" spans="1:6" s="87" customFormat="1" x14ac:dyDescent="0.2">
      <c r="A13" s="157">
        <v>44439</v>
      </c>
      <c r="B13" s="158">
        <v>82.54</v>
      </c>
      <c r="C13" s="157" t="s">
        <v>232</v>
      </c>
      <c r="D13" s="157" t="s">
        <v>233</v>
      </c>
      <c r="E13" s="157" t="s">
        <v>169</v>
      </c>
      <c r="F13" s="3"/>
    </row>
    <row r="14" spans="1:6" s="87" customFormat="1" x14ac:dyDescent="0.2">
      <c r="A14" s="157">
        <v>44469</v>
      </c>
      <c r="B14" s="158">
        <v>51.3</v>
      </c>
      <c r="C14" s="157" t="s">
        <v>232</v>
      </c>
      <c r="D14" s="157" t="s">
        <v>233</v>
      </c>
      <c r="E14" s="157" t="s">
        <v>169</v>
      </c>
      <c r="F14" s="3"/>
    </row>
    <row r="15" spans="1:6" s="87" customFormat="1" x14ac:dyDescent="0.2">
      <c r="A15" s="157">
        <v>44500</v>
      </c>
      <c r="B15" s="158">
        <v>51.3</v>
      </c>
      <c r="C15" s="157" t="s">
        <v>232</v>
      </c>
      <c r="D15" s="157" t="s">
        <v>233</v>
      </c>
      <c r="E15" s="157" t="s">
        <v>169</v>
      </c>
      <c r="F15" s="3"/>
    </row>
    <row r="16" spans="1:6" s="87" customFormat="1" x14ac:dyDescent="0.2">
      <c r="A16" s="157">
        <v>44530</v>
      </c>
      <c r="B16" s="158">
        <v>50.48</v>
      </c>
      <c r="C16" s="157" t="s">
        <v>232</v>
      </c>
      <c r="D16" s="157" t="s">
        <v>233</v>
      </c>
      <c r="E16" s="157" t="s">
        <v>169</v>
      </c>
      <c r="F16" s="3"/>
    </row>
    <row r="17" spans="1:6" s="87" customFormat="1" x14ac:dyDescent="0.2">
      <c r="A17" s="157">
        <v>44561</v>
      </c>
      <c r="B17" s="158">
        <v>49.98</v>
      </c>
      <c r="C17" s="157" t="s">
        <v>232</v>
      </c>
      <c r="D17" s="157" t="s">
        <v>233</v>
      </c>
      <c r="E17" s="157" t="s">
        <v>169</v>
      </c>
      <c r="F17" s="3"/>
    </row>
    <row r="18" spans="1:6" s="87" customFormat="1" x14ac:dyDescent="0.2">
      <c r="A18" s="157"/>
      <c r="B18" s="158"/>
      <c r="C18" s="159"/>
      <c r="D18" s="159"/>
      <c r="E18" s="160"/>
      <c r="F18" s="3"/>
    </row>
    <row r="19" spans="1:6" s="87" customFormat="1" x14ac:dyDescent="0.2">
      <c r="A19" s="157"/>
      <c r="B19" s="158"/>
      <c r="C19" s="157"/>
      <c r="D19" s="157"/>
      <c r="E19" s="157"/>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57"/>
      <c r="B22" s="158"/>
      <c r="C22" s="162"/>
      <c r="D22" s="162"/>
      <c r="E22" s="163"/>
      <c r="F22" s="3"/>
    </row>
    <row r="23" spans="1:6" s="87" customFormat="1" x14ac:dyDescent="0.2">
      <c r="A23" s="157"/>
      <c r="B23" s="158"/>
      <c r="C23" s="162"/>
      <c r="D23" s="162"/>
      <c r="E23" s="163"/>
      <c r="F23" s="3"/>
    </row>
    <row r="24" spans="1:6" s="87" customFormat="1" x14ac:dyDescent="0.2">
      <c r="A24" s="161"/>
      <c r="B24" s="158"/>
      <c r="C24" s="162"/>
      <c r="D24" s="162"/>
      <c r="E24" s="163"/>
      <c r="F24" s="3"/>
    </row>
    <row r="25" spans="1:6" s="87" customFormat="1" x14ac:dyDescent="0.2">
      <c r="A25" s="161"/>
      <c r="B25" s="158"/>
      <c r="C25" s="162"/>
      <c r="D25" s="162"/>
      <c r="E25" s="163"/>
      <c r="F25" s="3"/>
    </row>
    <row r="26" spans="1:6" s="87" customFormat="1" hidden="1" x14ac:dyDescent="0.2">
      <c r="A26" s="137"/>
      <c r="B26" s="134"/>
      <c r="C26" s="138"/>
      <c r="D26" s="138"/>
      <c r="E26" s="139"/>
      <c r="F26" s="3"/>
    </row>
    <row r="27" spans="1:6" ht="34.5" customHeight="1" x14ac:dyDescent="0.2">
      <c r="A27" s="88" t="s">
        <v>151</v>
      </c>
      <c r="B27" s="97">
        <f>SUM(B11:B26)</f>
        <v>389.96000000000004</v>
      </c>
      <c r="C27" s="106" t="str">
        <f>IF(SUBTOTAL(3,B11:B26)=SUBTOTAL(103,B11:B26),'Summary and sign-off'!$A$48,'Summary and sign-off'!$A$49)</f>
        <v>Check - there are no hidden rows with data</v>
      </c>
      <c r="D27" s="177" t="str">
        <f>IF('Summary and sign-off'!F59='Summary and sign-off'!F54,'Summary and sign-off'!A51,'Summary and sign-off'!A50)</f>
        <v>Check - each entry provides sufficient information</v>
      </c>
      <c r="E27" s="177"/>
      <c r="F27" s="37"/>
    </row>
    <row r="28" spans="1:6" ht="14.1" customHeight="1" x14ac:dyDescent="0.2">
      <c r="A28" s="38"/>
      <c r="B28" s="27"/>
      <c r="C28" s="20"/>
      <c r="D28" s="20"/>
      <c r="E28" s="20"/>
      <c r="F28" s="24"/>
    </row>
    <row r="29" spans="1:6" x14ac:dyDescent="0.2">
      <c r="A29" s="21" t="s">
        <v>152</v>
      </c>
      <c r="B29" s="20"/>
      <c r="C29" s="20"/>
      <c r="D29" s="20"/>
      <c r="E29" s="20"/>
      <c r="F29" s="24"/>
    </row>
    <row r="30" spans="1:6" ht="12.6" customHeight="1" x14ac:dyDescent="0.2">
      <c r="A30" s="23" t="s">
        <v>131</v>
      </c>
      <c r="B30" s="20"/>
      <c r="C30" s="20"/>
      <c r="D30" s="20"/>
      <c r="E30" s="20"/>
      <c r="F30" s="24"/>
    </row>
    <row r="31" spans="1:6" x14ac:dyDescent="0.2">
      <c r="A31" s="23" t="s">
        <v>79</v>
      </c>
      <c r="B31" s="25"/>
      <c r="C31" s="26"/>
      <c r="D31" s="26"/>
      <c r="E31" s="26"/>
      <c r="F31" s="27"/>
    </row>
    <row r="32" spans="1:6" x14ac:dyDescent="0.2">
      <c r="A32" s="31" t="s">
        <v>145</v>
      </c>
      <c r="B32" s="32"/>
      <c r="C32" s="27"/>
      <c r="D32" s="27"/>
      <c r="E32" s="27"/>
      <c r="F32" s="27"/>
    </row>
    <row r="33" spans="1:6" ht="12.75" customHeight="1" x14ac:dyDescent="0.2">
      <c r="A33" s="31" t="s">
        <v>146</v>
      </c>
      <c r="B33" s="39"/>
      <c r="C33" s="33"/>
      <c r="D33" s="33"/>
      <c r="E33" s="33"/>
      <c r="F33" s="33"/>
    </row>
    <row r="34" spans="1:6" x14ac:dyDescent="0.2">
      <c r="A34" s="38"/>
      <c r="B34" s="40"/>
      <c r="C34" s="20"/>
      <c r="D34" s="20"/>
      <c r="E34" s="20"/>
      <c r="F34" s="38"/>
    </row>
    <row r="35" spans="1:6" hidden="1" x14ac:dyDescent="0.2">
      <c r="A35" s="20"/>
      <c r="B35" s="20"/>
      <c r="C35" s="20"/>
      <c r="D35" s="20"/>
      <c r="E35" s="38"/>
    </row>
    <row r="36" spans="1:6" ht="12.75" hidden="1" customHeight="1" x14ac:dyDescent="0.2"/>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A20:A2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14" sqref="B14"/>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New Zealand Artificial Limb Service</v>
      </c>
      <c r="C2" s="176"/>
      <c r="D2" s="176"/>
      <c r="E2" s="176"/>
      <c r="F2" s="176"/>
    </row>
    <row r="3" spans="1:6" ht="21" customHeight="1" x14ac:dyDescent="0.2">
      <c r="A3" s="4" t="s">
        <v>110</v>
      </c>
      <c r="B3" s="176" t="str">
        <f>'Summary and sign-off'!B3:F3</f>
        <v>Sean Gray</v>
      </c>
      <c r="C3" s="176"/>
      <c r="D3" s="176"/>
      <c r="E3" s="176"/>
      <c r="F3" s="176"/>
    </row>
    <row r="4" spans="1:6" ht="21" customHeight="1" x14ac:dyDescent="0.2">
      <c r="A4" s="4" t="s">
        <v>111</v>
      </c>
      <c r="B4" s="176">
        <f>'Summary and sign-off'!B4:F4</f>
        <v>44378</v>
      </c>
      <c r="C4" s="176"/>
      <c r="D4" s="176"/>
      <c r="E4" s="176"/>
      <c r="F4" s="176"/>
    </row>
    <row r="5" spans="1:6" ht="21" customHeight="1" x14ac:dyDescent="0.2">
      <c r="A5" s="4" t="s">
        <v>112</v>
      </c>
      <c r="B5" s="176">
        <f>'Summary and sign-off'!B5:F5</f>
        <v>44561</v>
      </c>
      <c r="C5" s="176"/>
      <c r="D5" s="176"/>
      <c r="E5" s="176"/>
      <c r="F5" s="176"/>
    </row>
    <row r="6" spans="1:6" ht="21" customHeight="1" x14ac:dyDescent="0.2">
      <c r="A6" s="4" t="s">
        <v>154</v>
      </c>
      <c r="B6" s="171" t="s">
        <v>80</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v>44496</v>
      </c>
      <c r="B13" s="159" t="s">
        <v>244</v>
      </c>
      <c r="C13" s="159"/>
      <c r="D13" s="159"/>
      <c r="E13" s="158">
        <v>115</v>
      </c>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7" t="str">
        <f>IF('Summary and sign-off'!F60='Summary and sign-off'!F54,'Summary and sign-off'!A52,'Summary and sign-off'!A50)</f>
        <v>Not all lines have an entry for "Description", "Was the gift accepted?" and "Estimated value in NZ$"</v>
      </c>
      <c r="F25" s="17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Jeremy Speight</cp:lastModifiedBy>
  <cp:revision/>
  <cp:lastPrinted>2021-08-11T23:59:50Z</cp:lastPrinted>
  <dcterms:created xsi:type="dcterms:W3CDTF">2010-10-17T20:59:02Z</dcterms:created>
  <dcterms:modified xsi:type="dcterms:W3CDTF">2022-07-28T03:11:52Z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